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updateLinks="never" defaultThemeVersion="166925"/>
  <mc:AlternateContent xmlns:mc="http://schemas.openxmlformats.org/markup-compatibility/2006">
    <mc:Choice Requires="x15">
      <x15ac:absPath xmlns:x15ac="http://schemas.microsoft.com/office/spreadsheetml/2010/11/ac" url="C:\Users\dzou\Desktop\21380\"/>
    </mc:Choice>
  </mc:AlternateContent>
  <xr:revisionPtr revIDLastSave="0" documentId="13_ncr:1_{33470081-3C83-43C0-90AD-947D1B9DC7FC}" xr6:coauthVersionLast="45" xr6:coauthVersionMax="47" xr10:uidLastSave="{00000000-0000-0000-0000-000000000000}"/>
  <bookViews>
    <workbookView xWindow="390" yWindow="390" windowWidth="21060" windowHeight="14925" xr2:uid="{3EF96092-DB6F-4A57-B677-843C8C2E718C}"/>
  </bookViews>
  <sheets>
    <sheet name="Budget" sheetId="1" r:id="rId1"/>
    <sheet name="Federal Grant - ISA crosswalk" sheetId="4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aaa" localSheetId="1">#REF!</definedName>
    <definedName name="aaa">#REF!</definedName>
    <definedName name="AdminSal">[1]dropdowns!$B$3:$B$5</definedName>
    <definedName name="CALCSubGrantee" localSheetId="1">#REF!</definedName>
    <definedName name="CALCSubGrantee">#REF!</definedName>
    <definedName name="ContrServ">[1]dropdowns!$B$39:$B$47</definedName>
    <definedName name="dataDistr">[2]DataDistrictList!$A$2:$P$79</definedName>
    <definedName name="fruits" localSheetId="1">'[3]DROP-DOWNS'!$A$3:$A$10</definedName>
    <definedName name="fruits">'[4]DROP-DOWNS'!$A$3:$A$10</definedName>
    <definedName name="fund_list">[5]Fund_List!$A$2:$A$8</definedName>
    <definedName name="IET_CLASS_PLAM" localSheetId="1">#REF!</definedName>
    <definedName name="IET_CLASS_PLAM">#REF!</definedName>
    <definedName name="InstrSal">[1]dropdowns!$B$7:$B$18</definedName>
    <definedName name="Math" localSheetId="1">'Federal Grant - ISA crosswalk'!fruits</definedName>
    <definedName name="Math">fruits</definedName>
    <definedName name="my_fund" localSheetId="1">#REF!</definedName>
    <definedName name="my_fund">#REF!</definedName>
    <definedName name="Other">[1]dropdowns!$B$58:$B$70</definedName>
    <definedName name="ParentInvolvement" localSheetId="1">'[6]770 Form 1'!#REF!</definedName>
    <definedName name="ParentInvolvement">'[6]770 Form 1'!#REF!</definedName>
    <definedName name="ParentInvperSchl" localSheetId="1">'[6]770 Form 1'!#REF!</definedName>
    <definedName name="ParentInvperSchl">'[6]770 Form 1'!#REF!</definedName>
    <definedName name="Primary240">[1]dropdowns!$C$2:$C$17</definedName>
    <definedName name="Range" localSheetId="1">#REF!</definedName>
    <definedName name="Range">#REF!</definedName>
    <definedName name="Range1" localSheetId="1">#REF!</definedName>
    <definedName name="Range1">#REF!</definedName>
    <definedName name="RESERVATIONS" localSheetId="1">#REF!</definedName>
    <definedName name="RESERVATIONS">#REF!</definedName>
    <definedName name="Select">"this,that,other"</definedName>
    <definedName name="Stipends">[1]dropdowns!$B$26:$B$30</definedName>
    <definedName name="SupplMat">[1]dropdowns!$B$49:$B$56</definedName>
    <definedName name="SuppSal">[1]dropdowns!$B$20:$B$24</definedName>
    <definedName name="T" localSheetId="1">'[6]770 Form 1'!#REF!</definedName>
    <definedName name="T">'[6]770 Form 1'!#REF!</definedName>
    <definedName name="test" localSheetId="1">#REF!</definedName>
    <definedName name="test">#REF!</definedName>
    <definedName name="Test1" localSheetId="1">#REF!</definedName>
    <definedName name="Test1">#REF!</definedName>
    <definedName name="TitleI" localSheetId="1">#REF!</definedName>
    <definedName name="TitleI">#REF!</definedName>
    <definedName name="TitleIIA" localSheetId="1">#REF!</definedName>
    <definedName name="TitleIIA">#REF!</definedName>
    <definedName name="TitleIID" localSheetId="1">#REF!</definedName>
    <definedName name="TitleIID">#REF!</definedName>
    <definedName name="TitleIII" localSheetId="1">#REF!</definedName>
    <definedName name="TitleIII">#REF!</definedName>
    <definedName name="TitleIV" localSheetId="1">#REF!</definedName>
    <definedName name="TitleIV">#REF!</definedName>
    <definedName name="TitleV" localSheetId="1">#REF!</definedName>
    <definedName name="TitleV">#REF!</definedName>
    <definedName name="Travel">[1]dropdowns!$B$32:$B$37</definedName>
    <definedName name="valAddr1">[7]DataLookupValues!$B$8</definedName>
    <definedName name="valAllocation240">[1]DataLookupValues!$F$2</definedName>
    <definedName name="valCEIS240">'[1]6. CEIS 240'!$J$16</definedName>
    <definedName name="valCtyStZip">[7]DataLookupValues!$B$10</definedName>
    <definedName name="valDistr" localSheetId="1">[8]DataLookupValues!$B$6</definedName>
    <definedName name="valDistr">[9]DataLookupValues!$B$6</definedName>
    <definedName name="valDistrName">[7]DataLookupValues!$B$7</definedName>
    <definedName name="valemail">[7]DataLookupValues!$F$9</definedName>
    <definedName name="valM3">'[1]7. M3 240'!$J$24</definedName>
    <definedName name="valname">[7]DataLookupValues!$F$7</definedName>
    <definedName name="valorg4code">[7]DataLookupValues!$D$7</definedName>
    <definedName name="valphonenum">[7]DataLookupValues!$F$8</definedName>
    <definedName name="valProshare240">'[1]5. Equitable Services 240'!$K$50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" i="4" l="1"/>
  <c r="H17" i="4"/>
  <c r="I17" i="4" s="1"/>
  <c r="J17" i="4" s="1"/>
  <c r="H16" i="4"/>
  <c r="I16" i="4" s="1"/>
  <c r="J16" i="4" s="1"/>
  <c r="H15" i="4"/>
  <c r="I15" i="4" s="1"/>
  <c r="J15" i="4" s="1"/>
  <c r="H14" i="4"/>
  <c r="H13" i="4"/>
  <c r="H12" i="4"/>
  <c r="H11" i="4"/>
  <c r="H10" i="4"/>
  <c r="H9" i="4"/>
  <c r="H8" i="4"/>
  <c r="H7" i="4"/>
  <c r="E27" i="4"/>
  <c r="E25" i="4"/>
  <c r="E41" i="4" s="1"/>
  <c r="D28" i="4" s="1"/>
  <c r="D41" i="4" s="1"/>
  <c r="K14" i="4"/>
  <c r="I14" i="4"/>
  <c r="J14" i="4" s="1"/>
  <c r="K13" i="4"/>
  <c r="I13" i="4"/>
  <c r="J13" i="4" s="1"/>
  <c r="K12" i="4"/>
  <c r="I12" i="4"/>
  <c r="J12" i="4" s="1"/>
  <c r="E9" i="4"/>
  <c r="K7" i="4"/>
  <c r="E23" i="4"/>
  <c r="D10" i="4" s="1"/>
  <c r="I7" i="4" l="1"/>
  <c r="J7" i="4" s="1"/>
  <c r="H18" i="4"/>
  <c r="D43" i="4" s="1"/>
  <c r="D23" i="4"/>
  <c r="D42" i="4" s="1"/>
  <c r="K11" i="4"/>
  <c r="K18" i="4" s="1"/>
  <c r="I11" i="4"/>
  <c r="I18" i="4" l="1"/>
  <c r="D44" i="4"/>
  <c r="J11" i="4"/>
  <c r="J18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Ahern, Jennifer (DOE)</author>
  </authors>
  <commentList>
    <comment ref="E5" authorId="0" shapeId="0" xr:uid="{D4F07B50-F992-4F7A-A7B8-3B245EF4098F}">
      <text>
        <r>
          <rPr>
            <b/>
            <sz val="9"/>
            <color indexed="81"/>
            <rFont val="Tahoma"/>
            <family val="2"/>
          </rPr>
          <t>(DOE):</t>
        </r>
        <r>
          <rPr>
            <sz val="9"/>
            <color indexed="81"/>
            <rFont val="Tahoma"/>
            <family val="2"/>
          </rPr>
          <t xml:space="preserve">
Live link! Click here for indirect rates.  </t>
        </r>
      </text>
    </comment>
  </commentList>
</comments>
</file>

<file path=xl/sharedStrings.xml><?xml version="1.0" encoding="utf-8"?>
<sst xmlns="http://schemas.openxmlformats.org/spreadsheetml/2006/main" count="115" uniqueCount="86">
  <si>
    <t>Name of Grant Program (agency):</t>
  </si>
  <si>
    <t>Perkins CI (Continuation) Fund Code:  452</t>
  </si>
  <si>
    <t xml:space="preserve">Expenditure  </t>
  </si>
  <si>
    <t xml:space="preserve">Total Amount </t>
  </si>
  <si>
    <t>Description</t>
  </si>
  <si>
    <t>Yes</t>
  </si>
  <si>
    <r>
      <t xml:space="preserve">Line 1 - </t>
    </r>
    <r>
      <rPr>
        <sz val="10"/>
        <rFont val="Calibri"/>
        <family val="2"/>
        <scheme val="minor"/>
      </rPr>
      <t>Administrator Salaries</t>
    </r>
  </si>
  <si>
    <t>No</t>
  </si>
  <si>
    <r>
      <t xml:space="preserve">Line 2 – </t>
    </r>
    <r>
      <rPr>
        <sz val="10"/>
        <rFont val="Calibri"/>
        <family val="2"/>
        <scheme val="minor"/>
      </rPr>
      <t>Instructional/ Professional Staff Salaries</t>
    </r>
  </si>
  <si>
    <r>
      <t xml:space="preserve">Line 3 – </t>
    </r>
    <r>
      <rPr>
        <sz val="10"/>
        <rFont val="Calibri"/>
        <family val="2"/>
        <scheme val="minor"/>
      </rPr>
      <t>Support Staff Salaries</t>
    </r>
  </si>
  <si>
    <r>
      <t xml:space="preserve">Line 4 – </t>
    </r>
    <r>
      <rPr>
        <sz val="10"/>
        <rFont val="Calibri"/>
        <family val="2"/>
        <scheme val="minor"/>
      </rPr>
      <t>Stipends</t>
    </r>
  </si>
  <si>
    <r>
      <t xml:space="preserve">Line 5 – </t>
    </r>
    <r>
      <rPr>
        <sz val="10"/>
        <rFont val="Calibri"/>
        <family val="2"/>
        <scheme val="minor"/>
      </rPr>
      <t>Fringe Benefits (MTRS, Other)</t>
    </r>
  </si>
  <si>
    <r>
      <t xml:space="preserve">Line 6 – </t>
    </r>
    <r>
      <rPr>
        <sz val="10"/>
        <rFont val="Calibri"/>
        <family val="2"/>
        <scheme val="minor"/>
      </rPr>
      <t>Contractual</t>
    </r>
  </si>
  <si>
    <r>
      <t xml:space="preserve">Line 7 – </t>
    </r>
    <r>
      <rPr>
        <sz val="10"/>
        <rFont val="Calibri"/>
        <family val="2"/>
        <scheme val="minor"/>
      </rPr>
      <t>Supplies and Materials</t>
    </r>
  </si>
  <si>
    <r>
      <t xml:space="preserve">Line 8 – </t>
    </r>
    <r>
      <rPr>
        <sz val="10"/>
        <rFont val="Calibri"/>
        <family val="2"/>
        <scheme val="minor"/>
      </rPr>
      <t>Travel</t>
    </r>
  </si>
  <si>
    <r>
      <t xml:space="preserve">Line 9 – </t>
    </r>
    <r>
      <rPr>
        <sz val="10"/>
        <rFont val="Calibri"/>
        <family val="2"/>
        <scheme val="minor"/>
      </rPr>
      <t>Other Costs</t>
    </r>
  </si>
  <si>
    <r>
      <t xml:space="preserve">Line 10 – </t>
    </r>
    <r>
      <rPr>
        <sz val="10"/>
        <rFont val="Calibri"/>
        <family val="2"/>
        <scheme val="minor"/>
      </rPr>
      <t>Indirect</t>
    </r>
  </si>
  <si>
    <r>
      <t xml:space="preserve">Line 11 – </t>
    </r>
    <r>
      <rPr>
        <sz val="10"/>
        <rFont val="Calibri"/>
        <family val="2"/>
        <scheme val="minor"/>
      </rPr>
      <t>Equipment</t>
    </r>
  </si>
  <si>
    <t>TOTAL</t>
  </si>
  <si>
    <t>Comptroller's Expenditure Classification Handbook</t>
  </si>
  <si>
    <t xml:space="preserve">ISA Budget  
</t>
  </si>
  <si>
    <t>ENTER YOUR ISA BUDGET</t>
  </si>
  <si>
    <t>EdGrants Budget</t>
  </si>
  <si>
    <t>Total EdGrants</t>
  </si>
  <si>
    <t>Variance</t>
  </si>
  <si>
    <t>ISA Budget</t>
  </si>
  <si>
    <r>
      <rPr>
        <b/>
        <sz val="11"/>
        <color theme="1"/>
        <rFont val="Calibri"/>
        <family val="2"/>
        <scheme val="minor"/>
      </rPr>
      <t>ISA Budget Notes:</t>
    </r>
    <r>
      <rPr>
        <sz val="11"/>
        <color theme="1"/>
        <rFont val="Calibri"/>
        <family val="2"/>
        <scheme val="minor"/>
      </rPr>
      <t xml:space="preserve">  Identify the object class(es) that make up each budgeted line item.  Or if you need more object class options
</t>
    </r>
    <r>
      <rPr>
        <b/>
        <sz val="11"/>
        <color rgb="FFFF0000"/>
        <rFont val="Calibri"/>
        <family val="2"/>
        <scheme val="minor"/>
      </rPr>
      <t>Example</t>
    </r>
    <r>
      <rPr>
        <sz val="11"/>
        <color theme="1"/>
        <rFont val="Calibri"/>
        <family val="2"/>
        <scheme val="minor"/>
      </rPr>
      <t>: Line 7 Supplies = $10,700; broken out as EE: $2700; FF: $3000; UU: $5,000</t>
    </r>
  </si>
  <si>
    <t>AA</t>
  </si>
  <si>
    <t xml:space="preserve">State Employee </t>
  </si>
  <si>
    <t>Line 1 - 
Admin Salaries</t>
  </si>
  <si>
    <t>AA and/or CC</t>
  </si>
  <si>
    <t>BB</t>
  </si>
  <si>
    <t>Employee Expenses</t>
  </si>
  <si>
    <t>Line 2- 
Instructional Staff</t>
  </si>
  <si>
    <t>CC</t>
  </si>
  <si>
    <t>Special / Contracted Employee</t>
  </si>
  <si>
    <t>Line 3 - 
Support Staff</t>
  </si>
  <si>
    <t>DD</t>
  </si>
  <si>
    <t>Line 4 - 
Stipends</t>
  </si>
  <si>
    <t>EE</t>
  </si>
  <si>
    <t>Admin Expenses</t>
  </si>
  <si>
    <t>Line 5 - Fringe</t>
  </si>
  <si>
    <t>FF</t>
  </si>
  <si>
    <t>Programmatic Supplies</t>
  </si>
  <si>
    <t>Line 6 - 
Contractual Services</t>
  </si>
  <si>
    <t>HH, CC, MM and/or LL</t>
  </si>
  <si>
    <t>HH</t>
  </si>
  <si>
    <t>Contractual Services</t>
  </si>
  <si>
    <t>Line 7 - Supplies*</t>
  </si>
  <si>
    <t>EE, FF and/or UU</t>
  </si>
  <si>
    <t>KK</t>
  </si>
  <si>
    <t>Equipment</t>
  </si>
  <si>
    <t>Line 8 - Travel**</t>
  </si>
  <si>
    <t>BB and/or EE</t>
  </si>
  <si>
    <t>LL</t>
  </si>
  <si>
    <t>Equipment Lease/Maintenance</t>
  </si>
  <si>
    <t>Line 9 - 
Other Costs</t>
  </si>
  <si>
    <t>could be any Object Class</t>
  </si>
  <si>
    <t>MM</t>
  </si>
  <si>
    <t>Purchased Client Human &amp; Social Services and Non-Human Services</t>
  </si>
  <si>
    <t>Line 10 - Indirect</t>
  </si>
  <si>
    <t>UU</t>
  </si>
  <si>
    <t>IT Expenses (hardware/software/contracts)</t>
  </si>
  <si>
    <t>Line 11 - 
Equipment</t>
  </si>
  <si>
    <t>KK or UU</t>
  </si>
  <si>
    <t>Supplies - Line 7*</t>
  </si>
  <si>
    <t>Travel - Line 8**</t>
  </si>
  <si>
    <t>EE for office supplies</t>
  </si>
  <si>
    <t>EE - Payments made to Vendor on behalf of staff</t>
  </si>
  <si>
    <t>FF for books &amp; edu. materials</t>
  </si>
  <si>
    <t>BB - Employee Reimbursement</t>
  </si>
  <si>
    <t>UU for IT hardware/software</t>
  </si>
  <si>
    <t>ISA Budget:</t>
  </si>
  <si>
    <t>EdGrants Budget:</t>
  </si>
  <si>
    <t>Difference to equal ZERO</t>
  </si>
  <si>
    <t>Indirect Cost (Cannot Exceed the total value in cell F6)</t>
  </si>
  <si>
    <t>Employee Contracted Service</t>
  </si>
  <si>
    <t>IT Hardware and Software</t>
  </si>
  <si>
    <t>nmg</t>
  </si>
  <si>
    <t>Fringe 39.5% AA + 1.97% CC (D09)</t>
  </si>
  <si>
    <t>Example: Line 7 Supplies = $10,700; broken out as EE: $2700; FF: $3000; UU: $5,000</t>
  </si>
  <si>
    <t>ISA Object Classes</t>
  </si>
  <si>
    <t>FY22 Budget Narrative</t>
  </si>
  <si>
    <t xml:space="preserve">Enter whole numbers (no decimals) for each line. Under the description column, provide sufficient narrative detail of how each proposed expenditure supports the Perkins program.  </t>
  </si>
  <si>
    <t>Fringe 39.43% AA + 1.97% CC (D09)</t>
  </si>
  <si>
    <t>Fringe Rate
39.43% AA + 1.97%CC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</si>
</sst>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7" formatCode="&quot;$&quot;#,##0.00_);\(&quot;$&quot;#,##0.00\)"/>
    <numFmt numFmtId="44" formatCode="_(&quot;$&quot;* #,##0.00_);_(&quot;$&quot;* \(#,##0.00\);_(&quot;$&quot;* &quot;-&quot;??_);_(@_)"/>
    <numFmt numFmtId="164" formatCode="&quot;$&quot;#,##0"/>
    <numFmt numFmtId="165" formatCode="&quot;$&quot;#,##0.00"/>
    <numFmt numFmtId="166" formatCode="_(&quot;$&quot;* #,##0_);_(&quot;$&quot;* \(#,##0\);_(&quot;$&quot;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0"/>
      <name val="Calibri"/>
      <family val="2"/>
      <scheme val="minor"/>
    </font>
    <font>
      <b/>
      <i/>
      <sz val="1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u/>
      <sz val="11"/>
      <color theme="10"/>
      <name val="Calibri"/>
      <family val="2"/>
    </font>
    <font>
      <b/>
      <sz val="11"/>
      <color rgb="FFFF0000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b/>
      <sz val="11"/>
      <color rgb="FF7030A0"/>
      <name val="Calibri"/>
      <family val="2"/>
      <scheme val="minor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theme="1"/>
      <name val="Times New Roman"/>
      <family val="1"/>
    </font>
    <font>
      <u/>
      <sz val="11"/>
      <color theme="1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8FDB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36">
    <border>
      <left/>
      <right/>
      <top/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/>
  </cellStyleXfs>
  <cellXfs count="94">
    <xf numFmtId="0" fontId="0" fillId="0" borderId="0" xfId="0"/>
    <xf numFmtId="0" fontId="3" fillId="0" borderId="0" xfId="0" applyFont="1" applyAlignment="1">
      <alignment horizontal="center"/>
    </xf>
    <xf numFmtId="0" fontId="7" fillId="0" borderId="0" xfId="0" applyFont="1"/>
    <xf numFmtId="0" fontId="7" fillId="0" borderId="0" xfId="0" applyFont="1" applyBorder="1"/>
    <xf numFmtId="7" fontId="11" fillId="2" borderId="6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6" xfId="2" applyFont="1" applyBorder="1" applyAlignment="1" applyProtection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165" fontId="0" fillId="3" borderId="6" xfId="1" applyNumberFormat="1" applyFont="1" applyFill="1" applyBorder="1" applyAlignment="1">
      <alignment horizontal="center" vertical="center"/>
    </xf>
    <xf numFmtId="7" fontId="7" fillId="3" borderId="6" xfId="0" applyNumberFormat="1" applyFont="1" applyFill="1" applyBorder="1" applyAlignment="1" applyProtection="1">
      <alignment horizontal="right" vertical="center"/>
      <protection locked="0"/>
    </xf>
    <xf numFmtId="0" fontId="3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center"/>
    </xf>
    <xf numFmtId="44" fontId="0" fillId="2" borderId="6" xfId="0" applyNumberFormat="1" applyFill="1" applyBorder="1" applyAlignment="1" applyProtection="1">
      <alignment horizontal="right" vertical="center" wrapText="1"/>
      <protection locked="0"/>
    </xf>
    <xf numFmtId="165" fontId="0" fillId="4" borderId="6" xfId="0" applyNumberFormat="1" applyFill="1" applyBorder="1" applyAlignment="1">
      <alignment horizontal="right" vertical="center" wrapText="1"/>
    </xf>
    <xf numFmtId="0" fontId="3" fillId="0" borderId="6" xfId="0" applyFont="1" applyBorder="1"/>
    <xf numFmtId="166" fontId="0" fillId="0" borderId="6" xfId="0" applyNumberFormat="1" applyBorder="1"/>
    <xf numFmtId="0" fontId="11" fillId="2" borderId="6" xfId="0" applyFont="1" applyFill="1" applyBorder="1" applyAlignment="1" applyProtection="1">
      <alignment horizontal="center" vertical="center" wrapText="1"/>
      <protection locked="0"/>
    </xf>
    <xf numFmtId="165" fontId="0" fillId="6" borderId="6" xfId="1" applyNumberFormat="1" applyFont="1" applyFill="1" applyBorder="1" applyAlignment="1">
      <alignment horizontal="center" vertical="center"/>
    </xf>
    <xf numFmtId="7" fontId="7" fillId="7" borderId="6" xfId="0" applyNumberFormat="1" applyFont="1" applyFill="1" applyBorder="1" applyAlignment="1">
      <alignment horizontal="right" vertical="center"/>
    </xf>
    <xf numFmtId="0" fontId="3" fillId="0" borderId="6" xfId="0" applyFont="1" applyBorder="1" applyAlignment="1">
      <alignment wrapText="1"/>
    </xf>
    <xf numFmtId="0" fontId="14" fillId="2" borderId="6" xfId="0" applyFont="1" applyFill="1" applyBorder="1" applyProtection="1">
      <protection locked="0"/>
    </xf>
    <xf numFmtId="0" fontId="3" fillId="8" borderId="6" xfId="0" applyFont="1" applyFill="1" applyBorder="1" applyAlignment="1">
      <alignment horizontal="center" vertical="center"/>
    </xf>
    <xf numFmtId="0" fontId="3" fillId="0" borderId="30" xfId="0" applyFont="1" applyBorder="1"/>
    <xf numFmtId="0" fontId="0" fillId="0" borderId="7" xfId="0" applyBorder="1"/>
    <xf numFmtId="0" fontId="0" fillId="0" borderId="0" xfId="0" applyAlignment="1">
      <alignment horizontal="left" vertical="top"/>
    </xf>
    <xf numFmtId="44" fontId="0" fillId="4" borderId="6" xfId="0" applyNumberFormat="1" applyFill="1" applyBorder="1" applyAlignment="1">
      <alignment horizontal="right" vertical="center" wrapText="1"/>
    </xf>
    <xf numFmtId="0" fontId="0" fillId="0" borderId="27" xfId="0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5" xfId="0" applyBorder="1"/>
    <xf numFmtId="0" fontId="3" fillId="0" borderId="25" xfId="0" applyFont="1" applyBorder="1" applyAlignment="1">
      <alignment horizontal="center" vertical="center"/>
    </xf>
    <xf numFmtId="44" fontId="0" fillId="0" borderId="26" xfId="0" applyNumberFormat="1" applyBorder="1"/>
    <xf numFmtId="0" fontId="3" fillId="0" borderId="33" xfId="0" applyFont="1" applyBorder="1" applyAlignment="1">
      <alignment horizontal="center" vertical="center"/>
    </xf>
    <xf numFmtId="44" fontId="0" fillId="0" borderId="3" xfId="0" applyNumberFormat="1" applyBorder="1"/>
    <xf numFmtId="0" fontId="11" fillId="0" borderId="31" xfId="0" applyFont="1" applyBorder="1" applyAlignment="1">
      <alignment horizontal="right"/>
    </xf>
    <xf numFmtId="44" fontId="2" fillId="0" borderId="32" xfId="0" applyNumberFormat="1" applyFont="1" applyBorder="1"/>
    <xf numFmtId="0" fontId="3" fillId="0" borderId="0" xfId="0" applyFont="1"/>
    <xf numFmtId="0" fontId="13" fillId="0" borderId="6" xfId="0" applyFont="1" applyBorder="1" applyAlignment="1">
      <alignment horizontal="center" vertical="center"/>
    </xf>
    <xf numFmtId="165" fontId="0" fillId="5" borderId="6" xfId="0" applyNumberFormat="1" applyFill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>
      <alignment horizontal="left" vertical="center" wrapText="1"/>
    </xf>
    <xf numFmtId="165" fontId="0" fillId="4" borderId="6" xfId="0" applyNumberFormat="1" applyFill="1" applyBorder="1" applyAlignment="1">
      <alignment horizontal="center" vertical="center" wrapText="1"/>
    </xf>
    <xf numFmtId="165" fontId="0" fillId="7" borderId="6" xfId="0" applyNumberFormat="1" applyFill="1" applyBorder="1" applyAlignment="1">
      <alignment horizontal="right" vertical="center" wrapText="1"/>
    </xf>
    <xf numFmtId="0" fontId="0" fillId="0" borderId="0" xfId="0" applyAlignment="1">
      <alignment vertical="center"/>
    </xf>
    <xf numFmtId="0" fontId="3" fillId="2" borderId="6" xfId="0" applyFont="1" applyFill="1" applyBorder="1" applyAlignment="1" applyProtection="1">
      <alignment horizontal="center" vertical="center" wrapText="1"/>
      <protection locked="0"/>
    </xf>
    <xf numFmtId="0" fontId="3" fillId="2" borderId="6" xfId="0" applyFont="1" applyFill="1" applyBorder="1" applyAlignment="1" applyProtection="1">
      <alignment horizontal="left" vertical="center"/>
      <protection locked="0"/>
    </xf>
    <xf numFmtId="0" fontId="17" fillId="0" borderId="6" xfId="0" applyFont="1" applyBorder="1" applyAlignment="1">
      <alignment horizontal="center" vertical="center" wrapText="1"/>
    </xf>
    <xf numFmtId="0" fontId="0" fillId="2" borderId="0" xfId="0" applyFill="1" applyProtection="1">
      <protection locked="0"/>
    </xf>
    <xf numFmtId="0" fontId="17" fillId="0" borderId="6" xfId="0" applyFont="1" applyBorder="1" applyAlignment="1">
      <alignment horizontal="left" vertical="center"/>
    </xf>
    <xf numFmtId="44" fontId="4" fillId="4" borderId="6" xfId="0" applyNumberFormat="1" applyFont="1" applyFill="1" applyBorder="1" applyAlignment="1">
      <alignment horizontal="right" vertical="center" wrapText="1"/>
    </xf>
    <xf numFmtId="0" fontId="7" fillId="9" borderId="22" xfId="0" applyFont="1" applyFill="1" applyBorder="1"/>
    <xf numFmtId="0" fontId="7" fillId="9" borderId="0" xfId="0" applyFont="1" applyFill="1" applyBorder="1"/>
    <xf numFmtId="0" fontId="7" fillId="9" borderId="4" xfId="0" applyFont="1" applyFill="1" applyBorder="1"/>
    <xf numFmtId="0" fontId="7" fillId="9" borderId="23" xfId="0" applyFont="1" applyFill="1" applyBorder="1"/>
    <xf numFmtId="0" fontId="7" fillId="9" borderId="24" xfId="0" applyFont="1" applyFill="1" applyBorder="1"/>
    <xf numFmtId="0" fontId="7" fillId="9" borderId="1" xfId="0" applyFont="1" applyFill="1" applyBorder="1"/>
    <xf numFmtId="164" fontId="8" fillId="9" borderId="17" xfId="0" applyNumberFormat="1" applyFont="1" applyFill="1" applyBorder="1" applyAlignment="1">
      <alignment horizontal="right"/>
    </xf>
    <xf numFmtId="0" fontId="7" fillId="9" borderId="19" xfId="0" applyFont="1" applyFill="1" applyBorder="1"/>
    <xf numFmtId="0" fontId="7" fillId="9" borderId="20" xfId="0" applyFont="1" applyFill="1" applyBorder="1"/>
    <xf numFmtId="0" fontId="5" fillId="9" borderId="34" xfId="0" applyFont="1" applyFill="1" applyBorder="1" applyAlignment="1">
      <alignment horizontal="center" vertical="center" wrapText="1"/>
    </xf>
    <xf numFmtId="0" fontId="6" fillId="9" borderId="35" xfId="0" applyFont="1" applyFill="1" applyBorder="1" applyAlignment="1">
      <alignment horizontal="left" vertical="center" wrapText="1"/>
    </xf>
    <xf numFmtId="164" fontId="9" fillId="0" borderId="6" xfId="0" applyNumberFormat="1" applyFont="1" applyFill="1" applyBorder="1" applyAlignment="1" applyProtection="1">
      <alignment horizontal="right" wrapText="1"/>
      <protection locked="0"/>
    </xf>
    <xf numFmtId="0" fontId="5" fillId="9" borderId="14" xfId="0" applyFont="1" applyFill="1" applyBorder="1" applyAlignment="1">
      <alignment wrapText="1"/>
    </xf>
    <xf numFmtId="0" fontId="5" fillId="9" borderId="16" xfId="0" applyFont="1" applyFill="1" applyBorder="1" applyAlignment="1">
      <alignment wrapText="1"/>
    </xf>
    <xf numFmtId="0" fontId="9" fillId="0" borderId="15" xfId="0" applyFont="1" applyFill="1" applyBorder="1" applyAlignment="1" applyProtection="1">
      <alignment horizontal="left" wrapText="1"/>
      <protection locked="0"/>
    </xf>
    <xf numFmtId="0" fontId="7" fillId="9" borderId="18" xfId="0" applyFont="1" applyFill="1" applyBorder="1" applyAlignment="1">
      <alignment horizontal="left" wrapText="1"/>
    </xf>
    <xf numFmtId="0" fontId="7" fillId="0" borderId="21" xfId="0" applyFont="1" applyBorder="1" applyProtection="1">
      <protection locked="0"/>
    </xf>
    <xf numFmtId="0" fontId="8" fillId="9" borderId="22" xfId="0" applyFont="1" applyFill="1" applyBorder="1" applyAlignment="1">
      <alignment horizontal="center"/>
    </xf>
    <xf numFmtId="0" fontId="8" fillId="9" borderId="0" xfId="0" applyFont="1" applyFill="1" applyBorder="1" applyAlignment="1">
      <alignment horizontal="center"/>
    </xf>
    <xf numFmtId="0" fontId="8" fillId="9" borderId="4" xfId="0" applyFont="1" applyFill="1" applyBorder="1" applyAlignment="1">
      <alignment horizontal="center"/>
    </xf>
    <xf numFmtId="165" fontId="2" fillId="3" borderId="6" xfId="1" applyNumberFormat="1" applyFont="1" applyFill="1" applyBorder="1" applyAlignment="1">
      <alignment horizontal="center" vertical="center" wrapText="1"/>
    </xf>
    <xf numFmtId="0" fontId="13" fillId="0" borderId="6" xfId="0" applyFont="1" applyBorder="1" applyAlignment="1">
      <alignment vertical="center"/>
    </xf>
    <xf numFmtId="0" fontId="12" fillId="0" borderId="6" xfId="3" applyFont="1" applyFill="1" applyBorder="1" applyAlignment="1">
      <alignment vertical="center"/>
    </xf>
    <xf numFmtId="0" fontId="13" fillId="0" borderId="6" xfId="0" applyFont="1" applyFill="1" applyBorder="1" applyAlignment="1">
      <alignment vertical="center"/>
    </xf>
    <xf numFmtId="0" fontId="3" fillId="0" borderId="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left" vertical="center"/>
    </xf>
    <xf numFmtId="0" fontId="8" fillId="0" borderId="6" xfId="0" applyFont="1" applyFill="1" applyBorder="1" applyAlignment="1">
      <alignment horizontal="center" vertical="center" wrapText="1"/>
    </xf>
    <xf numFmtId="0" fontId="8" fillId="9" borderId="22" xfId="0" applyFont="1" applyFill="1" applyBorder="1" applyAlignment="1">
      <alignment horizontal="center"/>
    </xf>
    <xf numFmtId="0" fontId="8" fillId="9" borderId="0" xfId="0" applyFont="1" applyFill="1" applyBorder="1" applyAlignment="1">
      <alignment horizontal="center"/>
    </xf>
    <xf numFmtId="0" fontId="8" fillId="9" borderId="4" xfId="0" applyFont="1" applyFill="1" applyBorder="1" applyAlignment="1">
      <alignment horizontal="center"/>
    </xf>
    <xf numFmtId="0" fontId="7" fillId="9" borderId="22" xfId="0" applyFont="1" applyFill="1" applyBorder="1" applyAlignment="1">
      <alignment horizontal="left" wrapText="1"/>
    </xf>
    <xf numFmtId="0" fontId="7" fillId="9" borderId="0" xfId="0" applyFont="1" applyFill="1" applyBorder="1" applyAlignment="1">
      <alignment horizontal="left" wrapText="1"/>
    </xf>
    <xf numFmtId="0" fontId="7" fillId="9" borderId="4" xfId="0" applyFont="1" applyFill="1" applyBorder="1" applyAlignment="1">
      <alignment horizontal="left" wrapText="1"/>
    </xf>
    <xf numFmtId="0" fontId="5" fillId="9" borderId="12" xfId="0" applyFont="1" applyFill="1" applyBorder="1" applyAlignment="1">
      <alignment horizontal="center" vertical="center" wrapText="1"/>
    </xf>
    <xf numFmtId="0" fontId="5" fillId="9" borderId="14" xfId="0" applyFont="1" applyFill="1" applyBorder="1" applyAlignment="1">
      <alignment horizontal="center" vertical="center" wrapText="1"/>
    </xf>
    <xf numFmtId="0" fontId="5" fillId="9" borderId="13" xfId="0" applyFont="1" applyFill="1" applyBorder="1" applyAlignment="1">
      <alignment horizontal="center" vertical="center" wrapText="1"/>
    </xf>
    <xf numFmtId="0" fontId="5" fillId="9" borderId="6" xfId="0" applyFont="1" applyFill="1" applyBorder="1" applyAlignment="1">
      <alignment horizontal="center" vertical="center" wrapText="1"/>
    </xf>
    <xf numFmtId="0" fontId="0" fillId="0" borderId="33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8" fillId="0" borderId="28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165" fontId="0" fillId="5" borderId="8" xfId="0" applyNumberFormat="1" applyFill="1" applyBorder="1" applyAlignment="1" applyProtection="1">
      <alignment horizontal="center" vertical="center" wrapText="1"/>
      <protection locked="0"/>
    </xf>
    <xf numFmtId="165" fontId="0" fillId="5" borderId="9" xfId="0" applyNumberFormat="1" applyFill="1" applyBorder="1" applyAlignment="1" applyProtection="1">
      <alignment horizontal="center" vertical="center" wrapText="1"/>
      <protection locked="0"/>
    </xf>
    <xf numFmtId="165" fontId="0" fillId="5" borderId="10" xfId="0" applyNumberFormat="1" applyFill="1" applyBorder="1" applyAlignment="1" applyProtection="1">
      <alignment horizontal="center" vertical="center" wrapText="1"/>
      <protection locked="0"/>
    </xf>
    <xf numFmtId="0" fontId="3" fillId="0" borderId="31" xfId="0" applyFont="1" applyBorder="1" applyAlignment="1">
      <alignment horizontal="center"/>
    </xf>
    <xf numFmtId="0" fontId="3" fillId="0" borderId="32" xfId="0" applyFont="1" applyBorder="1" applyAlignment="1">
      <alignment horizontal="center"/>
    </xf>
  </cellXfs>
  <cellStyles count="4">
    <cellStyle name="Currency" xfId="1" builtinId="4"/>
    <cellStyle name="Hyperlink" xfId="3" builtinId="8"/>
    <cellStyle name="Hyperlink 2" xfId="2" xr:uid="{1FDF76EE-B997-4682-A927-46F45F6FDBAD}"/>
    <cellStyle name="Normal" xfId="0" builtinId="0"/>
  </cellStyles>
  <dxfs count="12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8.xml"/><Relationship Id="rId19" Type="http://schemas.openxmlformats.org/officeDocument/2006/relationships/customXml" Target="../customXml/item4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50799</xdr:colOff>
      <xdr:row>0</xdr:row>
      <xdr:rowOff>38101</xdr:rowOff>
    </xdr:from>
    <xdr:to>
      <xdr:col>4</xdr:col>
      <xdr:colOff>696685</xdr:colOff>
      <xdr:row>4</xdr:row>
      <xdr:rowOff>1</xdr:rowOff>
    </xdr:to>
    <xdr:sp macro="" textlink="">
      <xdr:nvSpPr>
        <xdr:cNvPr id="2" name="Rectangular Callout 18">
          <a:extLst>
            <a:ext uri="{FF2B5EF4-FFF2-40B4-BE49-F238E27FC236}">
              <a16:creationId xmlns:a16="http://schemas.microsoft.com/office/drawing/2014/main" id="{565B2B73-AD9E-45A3-98C2-FB2D3C7A50E7}"/>
            </a:ext>
          </a:extLst>
        </xdr:cNvPr>
        <xdr:cNvSpPr/>
      </xdr:nvSpPr>
      <xdr:spPr>
        <a:xfrm>
          <a:off x="50799" y="38101"/>
          <a:ext cx="6132286" cy="714375"/>
        </a:xfrm>
        <a:prstGeom prst="wedgeRectCallout">
          <a:avLst>
            <a:gd name="adj1" fmla="val -22572"/>
            <a:gd name="adj2" fmla="val 77783"/>
          </a:avLst>
        </a:prstGeom>
        <a:solidFill>
          <a:srgbClr val="FAD6F6"/>
        </a:solidFill>
        <a:ln>
          <a:solidFill>
            <a:schemeClr val="bg1">
              <a:lumMod val="6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600" b="1">
              <a:solidFill>
                <a:sysClr val="windowText" lastClr="000000"/>
              </a:solidFill>
            </a:rPr>
            <a:t>TIP:</a:t>
          </a:r>
          <a:r>
            <a:rPr lang="en-US" sz="1100" baseline="0"/>
            <a:t>   </a:t>
          </a:r>
          <a:r>
            <a:rPr 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We have</a:t>
          </a:r>
          <a:r>
            <a:rPr lang="en-US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listed the most commonly used object classes below.  If</a:t>
          </a:r>
          <a:r>
            <a:rPr 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other object classes are needed, </a:t>
          </a:r>
          <a:r>
            <a:rPr lang="en-US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use the empty cells in yellow at the bottom of the ISA Budget column below. If more categories/lines are needed than what is available , please note the info in the ISA Budget Notes column (column J)</a:t>
          </a:r>
          <a:r>
            <a:rPr lang="en-US" sz="1100" baseline="0">
              <a:solidFill>
                <a:srgbClr val="0000FF"/>
              </a:solidFill>
              <a:effectLst/>
              <a:latin typeface="+mn-lt"/>
              <a:ea typeface="+mn-ea"/>
              <a:cs typeface="+mn-cs"/>
            </a:rPr>
            <a:t>.</a:t>
          </a:r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</xdr:col>
      <xdr:colOff>381000</xdr:colOff>
      <xdr:row>41</xdr:row>
      <xdr:rowOff>99060</xdr:rowOff>
    </xdr:from>
    <xdr:to>
      <xdr:col>5</xdr:col>
      <xdr:colOff>1413509</xdr:colOff>
      <xdr:row>44</xdr:row>
      <xdr:rowOff>175260</xdr:rowOff>
    </xdr:to>
    <xdr:sp macro="" textlink="">
      <xdr:nvSpPr>
        <xdr:cNvPr id="3" name="Rectangular Callout 18">
          <a:extLst>
            <a:ext uri="{FF2B5EF4-FFF2-40B4-BE49-F238E27FC236}">
              <a16:creationId xmlns:a16="http://schemas.microsoft.com/office/drawing/2014/main" id="{3A5613C5-4A17-44FB-B32F-00F32D7D9399}"/>
            </a:ext>
          </a:extLst>
        </xdr:cNvPr>
        <xdr:cNvSpPr/>
      </xdr:nvSpPr>
      <xdr:spPr>
        <a:xfrm>
          <a:off x="5867400" y="8928735"/>
          <a:ext cx="2137409" cy="666750"/>
        </a:xfrm>
        <a:prstGeom prst="wedgeRectCallout">
          <a:avLst>
            <a:gd name="adj1" fmla="val -58713"/>
            <a:gd name="adj2" fmla="val 11899"/>
          </a:avLst>
        </a:prstGeom>
        <a:solidFill>
          <a:srgbClr val="FAD6F6"/>
        </a:solidFill>
        <a:ln>
          <a:solidFill>
            <a:schemeClr val="bg1">
              <a:lumMod val="6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600" b="1">
              <a:solidFill>
                <a:sysClr val="windowText" lastClr="000000"/>
              </a:solidFill>
            </a:rPr>
            <a:t>TIP:</a:t>
          </a:r>
          <a:r>
            <a:rPr lang="en-US" sz="1100" baseline="0"/>
            <a:t>   </a:t>
          </a:r>
          <a:r>
            <a:rPr 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Your</a:t>
          </a:r>
          <a:r>
            <a:rPr lang="en-US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ISA budget and your EdGrants budget must match. You must adjust your ISA budget or the Budget tab. </a:t>
          </a:r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6</xdr:col>
      <xdr:colOff>1304925</xdr:colOff>
      <xdr:row>4</xdr:row>
      <xdr:rowOff>66675</xdr:rowOff>
    </xdr:from>
    <xdr:to>
      <xdr:col>8</xdr:col>
      <xdr:colOff>0</xdr:colOff>
      <xdr:row>4</xdr:row>
      <xdr:rowOff>933840</xdr:rowOff>
    </xdr:to>
    <xdr:sp macro="" textlink="">
      <xdr:nvSpPr>
        <xdr:cNvPr id="4" name="Rectangular Callout 18">
          <a:extLst>
            <a:ext uri="{FF2B5EF4-FFF2-40B4-BE49-F238E27FC236}">
              <a16:creationId xmlns:a16="http://schemas.microsoft.com/office/drawing/2014/main" id="{51BFB8A9-BA13-4CC8-A7BE-B00A2F6B257E}"/>
            </a:ext>
          </a:extLst>
        </xdr:cNvPr>
        <xdr:cNvSpPr/>
      </xdr:nvSpPr>
      <xdr:spPr>
        <a:xfrm>
          <a:off x="9658350" y="819150"/>
          <a:ext cx="1409700" cy="867165"/>
        </a:xfrm>
        <a:prstGeom prst="wedgeRectCallout">
          <a:avLst>
            <a:gd name="adj1" fmla="val 33024"/>
            <a:gd name="adj2" fmla="val 96983"/>
          </a:avLst>
        </a:prstGeom>
        <a:solidFill>
          <a:srgbClr val="FAD6F6"/>
        </a:solidFill>
        <a:ln>
          <a:solidFill>
            <a:schemeClr val="bg1">
              <a:lumMod val="6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600" b="1">
              <a:solidFill>
                <a:sysClr val="windowText" lastClr="000000"/>
              </a:solidFill>
            </a:rPr>
            <a:t>TIP:</a:t>
          </a:r>
          <a:r>
            <a:rPr lang="en-US" sz="1100" baseline="0"/>
            <a:t>  </a:t>
          </a:r>
          <a:r>
            <a:rPr lang="en-US" sz="1100" baseline="0">
              <a:solidFill>
                <a:sysClr val="windowText" lastClr="000000"/>
              </a:solidFill>
            </a:rPr>
            <a:t>Column I: </a:t>
          </a:r>
          <a:r>
            <a:rPr lang="en-US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T</a:t>
          </a:r>
          <a:r>
            <a:rPr 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his</a:t>
          </a:r>
          <a:r>
            <a:rPr lang="en-US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information is pulled from the Budget tab. </a:t>
          </a:r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assgov-my.sharepoint.com/Users/exr/Desktop/IDEA%20roadshow/FY20%20Consolidated%20application.Amherst.3.28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E-FPS-MAL-001.doe.mass.edu\SHARED\Federal%20Grant%20Programs\Program%20consolidation%20materials\Perkins%20application\DRAFT%20Perkins%20400%20FY%2020%20application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assgov.sharepoint.com/Users/rmaguire/Downloads/FY20%20ABE%20Blank%20Budget%20(1)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assgov-my.sharepoint.com/Users/rtmcm/Downloads/partii-workbook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TEMP\NCLB\fundplan01_00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doe.mass.edu/Documents%20and%20Settings/lah/My%20Documents/Data%20File%20Shared%20Folder/Title%20I/FY10%20Grant%20Workbook/FY10NCLBBudget_Leacode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E-FPS-MAL-001.doe.mass.edu\SHARED\Federal%20Grant%20Programs\IDEA\FY20%20Consolidated%20application\FY20%20Consolidated%20application.xlsm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assgov-my.sharepoint.com/Users/cxj/AppData/Local/Microsoft/Windows/INetCache/Content.Outlook/S08GQ527/FY20%20Perkins%20401%20draft_JC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JC_Grants%20Mgmt\FY20%20Perkins%20401%20draft_J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 ME 1st"/>
      <sheetName val="1. Signature Page"/>
      <sheetName val="2. Contact Information"/>
      <sheetName val="3. Maintenance of Effort "/>
      <sheetName val="4. Excess Cost Calculation"/>
      <sheetName val="5. Equitable Services 240"/>
      <sheetName val="6. CEIS 240"/>
      <sheetName val="7. M3 240"/>
      <sheetName val="8. Narrative 240 "/>
      <sheetName val="9. Budget 240"/>
      <sheetName val="10. Equitable Services 262"/>
      <sheetName val="11. CEIS 262"/>
      <sheetName val="12. Narrative 262"/>
      <sheetName val="13. Budget 262"/>
      <sheetName val="Schedule A"/>
      <sheetName val="DataLookupValues"/>
      <sheetName val="dataDistrictList"/>
      <sheetName val="LiaisonList"/>
      <sheetName val="M3 Districts List"/>
      <sheetName val="dropdowns"/>
    </sheetNames>
    <sheetDataSet>
      <sheetData sheetId="0"/>
      <sheetData sheetId="1"/>
      <sheetData sheetId="2"/>
      <sheetData sheetId="3"/>
      <sheetData sheetId="4"/>
      <sheetData sheetId="5">
        <row r="50">
          <cell r="K50">
            <v>523388.82352941175</v>
          </cell>
        </row>
      </sheetData>
      <sheetData sheetId="6">
        <row r="16">
          <cell r="J16"/>
        </row>
      </sheetData>
      <sheetData sheetId="7">
        <row r="24">
          <cell r="J24">
            <v>0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>
        <row r="2">
          <cell r="F2">
            <v>4436055</v>
          </cell>
        </row>
      </sheetData>
      <sheetData sheetId="16"/>
      <sheetData sheetId="17"/>
      <sheetData sheetId="18"/>
      <sheetData sheetId="19">
        <row r="2">
          <cell r="C2" t="str">
            <v>Select One</v>
          </cell>
        </row>
        <row r="3">
          <cell r="B3" t="str">
            <v>Select One</v>
          </cell>
          <cell r="C3" t="str">
            <v>Assessment</v>
          </cell>
        </row>
        <row r="4">
          <cell r="B4" t="str">
            <v xml:space="preserve">Grant Program Manager/Coordinator </v>
          </cell>
          <cell r="C4" t="str">
            <v xml:space="preserve">Instruction-School day (public, K-12) </v>
          </cell>
        </row>
        <row r="5">
          <cell r="B5" t="str">
            <v xml:space="preserve">Other </v>
          </cell>
          <cell r="C5" t="str">
            <v xml:space="preserve">Instruction - Extended day/year (public, K-12) </v>
          </cell>
        </row>
        <row r="6">
          <cell r="C6" t="str">
            <v>High quality PD</v>
          </cell>
        </row>
        <row r="7">
          <cell r="B7" t="str">
            <v>Select One</v>
          </cell>
          <cell r="C7" t="str">
            <v>Data collection/management</v>
          </cell>
        </row>
        <row r="8">
          <cell r="B8" t="str">
            <v xml:space="preserve">Classroom Teachers  </v>
          </cell>
          <cell r="C8" t="str">
            <v>Behavioral supports</v>
          </cell>
        </row>
        <row r="9">
          <cell r="B9" t="str">
            <v xml:space="preserve">Instructional Coaches </v>
          </cell>
          <cell r="C9" t="str">
            <v>Instructional technology/digital learning</v>
          </cell>
        </row>
        <row r="10">
          <cell r="B10" t="str">
            <v xml:space="preserve">Certified Specialist Teachers (providing individualized instruction)  </v>
          </cell>
          <cell r="C10" t="str">
            <v>Inclusion practices</v>
          </cell>
        </row>
        <row r="11">
          <cell r="B11" t="str">
            <v xml:space="preserve">Instructional Coordinators and Team Leaders  </v>
          </cell>
          <cell r="C11" t="str">
            <v>Parent, family and community engagement</v>
          </cell>
        </row>
        <row r="12">
          <cell r="B12" t="str">
            <v xml:space="preserve">Medical / Therapeutic Services </v>
          </cell>
          <cell r="C12" t="str">
            <v>Planning and evaluation</v>
          </cell>
        </row>
        <row r="13">
          <cell r="B13" t="str">
            <v xml:space="preserve">Librarians and Media Center Directors </v>
          </cell>
          <cell r="C13" t="str">
            <v>Indentification and placement practices</v>
          </cell>
        </row>
        <row r="14">
          <cell r="B14" t="str">
            <v xml:space="preserve">Professional Development Directors/Coordinators  </v>
          </cell>
          <cell r="C14" t="str">
            <v>Program administration</v>
          </cell>
        </row>
        <row r="15">
          <cell r="B15" t="str">
            <v xml:space="preserve">Guidance or School Adjustment Counselors, Social Workers  </v>
          </cell>
          <cell r="C15" t="str">
            <v>Related services</v>
          </cell>
        </row>
        <row r="16">
          <cell r="B16" t="str">
            <v xml:space="preserve">Psychological Service Providers </v>
          </cell>
          <cell r="C16" t="str">
            <v>Student transportation</v>
          </cell>
        </row>
        <row r="17">
          <cell r="B17" t="str">
            <v xml:space="preserve">School Physicians and School Nurses  </v>
          </cell>
          <cell r="C17" t="str">
            <v>Other</v>
          </cell>
        </row>
        <row r="18">
          <cell r="B18" t="str">
            <v xml:space="preserve">Other  </v>
          </cell>
        </row>
        <row r="20">
          <cell r="B20" t="str">
            <v>Select One</v>
          </cell>
        </row>
        <row r="21">
          <cell r="B21" t="str">
            <v xml:space="preserve">Non-Clerical Paraprofessionals/Instructional Assistants </v>
          </cell>
        </row>
        <row r="22">
          <cell r="B22" t="str">
            <v xml:space="preserve">Secretary/Bookkeeper/Clerical Support  </v>
          </cell>
        </row>
        <row r="23">
          <cell r="B23" t="str">
            <v>Parent Liaisons</v>
          </cell>
        </row>
        <row r="24">
          <cell r="B24" t="str">
            <v xml:space="preserve"> Other </v>
          </cell>
        </row>
        <row r="26">
          <cell r="B26" t="str">
            <v>Select One</v>
          </cell>
        </row>
        <row r="27">
          <cell r="B27" t="str">
            <v>Teacher/ Instructional Staff Professional Days</v>
          </cell>
        </row>
        <row r="28">
          <cell r="B28" t="str">
            <v xml:space="preserve">Administrators </v>
          </cell>
        </row>
        <row r="29">
          <cell r="B29" t="str">
            <v xml:space="preserve">Other </v>
          </cell>
        </row>
        <row r="30">
          <cell r="B30" t="str">
            <v>Support Staff</v>
          </cell>
        </row>
        <row r="32">
          <cell r="B32" t="str">
            <v>Select One</v>
          </cell>
        </row>
        <row r="33">
          <cell r="B33" t="str">
            <v>Grant Program Manager/Coordinator (supervisory)</v>
          </cell>
        </row>
        <row r="34">
          <cell r="B34" t="str">
            <v xml:space="preserve">Certified Classroom Teachers (providing group instruction) </v>
          </cell>
        </row>
        <row r="35">
          <cell r="B35" t="str">
            <v>Certified Specialist Teachers (providing individualized instruction)</v>
          </cell>
        </row>
        <row r="36">
          <cell r="B36" t="str">
            <v>Non-Clerical Paraprofessionals/Instructional Assistants</v>
          </cell>
        </row>
        <row r="37">
          <cell r="B37" t="str">
            <v xml:space="preserve">Other </v>
          </cell>
        </row>
        <row r="39">
          <cell r="B39" t="str">
            <v>Select One</v>
          </cell>
        </row>
        <row r="40">
          <cell r="B40" t="str">
            <v xml:space="preserve">Instructional Services </v>
          </cell>
        </row>
        <row r="41">
          <cell r="B41" t="str">
            <v xml:space="preserve">Consultants/Professional  Development for Teachers &amp; Support Staff </v>
          </cell>
        </row>
        <row r="42">
          <cell r="B42" t="str">
            <v>Substitutes (long and/or short term)</v>
          </cell>
        </row>
        <row r="43">
          <cell r="B43" t="str">
            <v>Non-Clerical Paraprofessionals/Instructional Assistants</v>
          </cell>
        </row>
        <row r="44">
          <cell r="B44" t="str">
            <v xml:space="preserve">Secretary/Bookkeeper/Clerical Support </v>
          </cell>
        </row>
        <row r="45">
          <cell r="B45" t="str">
            <v xml:space="preserve">Contracted Service Providers -- Private School Services </v>
          </cell>
        </row>
        <row r="46">
          <cell r="B46" t="str">
            <v xml:space="preserve">Contracted Services Providers -- Other Student Services </v>
          </cell>
        </row>
        <row r="47">
          <cell r="B47" t="str">
            <v xml:space="preserve">Other </v>
          </cell>
        </row>
        <row r="49">
          <cell r="B49" t="str">
            <v>Select One</v>
          </cell>
        </row>
        <row r="50">
          <cell r="B50" t="str">
            <v xml:space="preserve">Textbooks and Related Software/Media/Materials </v>
          </cell>
        </row>
        <row r="51">
          <cell r="B51" t="str">
            <v>Instructional Technology</v>
          </cell>
        </row>
        <row r="52">
          <cell r="B52" t="str">
            <v>Other Instructional Materials (non-testing/assessment)</v>
          </cell>
        </row>
        <row r="53">
          <cell r="B53" t="str">
            <v>Testing and Assessment Materials</v>
          </cell>
        </row>
        <row r="54">
          <cell r="B54" t="str">
            <v xml:space="preserve">General Classroom Supplies </v>
          </cell>
        </row>
        <row r="55">
          <cell r="B55" t="str">
            <v xml:space="preserve">Office Supplies  </v>
          </cell>
        </row>
        <row r="56">
          <cell r="B56" t="str">
            <v xml:space="preserve">Other </v>
          </cell>
        </row>
        <row r="58">
          <cell r="B58" t="str">
            <v>Select One</v>
          </cell>
        </row>
        <row r="59">
          <cell r="B59" t="str">
            <v>Memberships/Subscriptions</v>
          </cell>
        </row>
        <row r="60">
          <cell r="B60" t="str">
            <v xml:space="preserve">Advertising  </v>
          </cell>
        </row>
        <row r="61">
          <cell r="B61" t="str">
            <v xml:space="preserve">Student Transportation Services </v>
          </cell>
        </row>
        <row r="62">
          <cell r="B62" t="str">
            <v xml:space="preserve"> Rental/Lease of Equipment</v>
          </cell>
        </row>
        <row r="63">
          <cell r="B63" t="str">
            <v>Maintenance of Equipment</v>
          </cell>
        </row>
        <row r="64">
          <cell r="B64" t="str">
            <v xml:space="preserve">Maintenance of Technology </v>
          </cell>
        </row>
        <row r="65">
          <cell r="B65" t="str">
            <v xml:space="preserve">Tuition to Non-Public Schools </v>
          </cell>
        </row>
        <row r="66">
          <cell r="B66" t="str">
            <v xml:space="preserve">Tuition to Out-of-State Schools </v>
          </cell>
        </row>
        <row r="67">
          <cell r="B67" t="str">
            <v>Tuition to Collaboratives</v>
          </cell>
        </row>
        <row r="68">
          <cell r="B68" t="str">
            <v xml:space="preserve">Rental Lease of Buildings  </v>
          </cell>
        </row>
        <row r="69">
          <cell r="B69" t="str">
            <v xml:space="preserve">Utility Services/ Telephone </v>
          </cell>
        </row>
        <row r="70">
          <cell r="B70" t="str">
            <v xml:space="preserve">Other  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 ME FIRST"/>
      <sheetName val="1. Cover Sheet"/>
      <sheetName val="2. Contact Information"/>
      <sheetName val="3. Expenditures"/>
      <sheetName val="4. Budget "/>
      <sheetName val="Required Program Elements"/>
      <sheetName val="Schedule A"/>
      <sheetName val="drop down"/>
      <sheetName val="LiaisonList"/>
      <sheetName val="DataDistrictList"/>
      <sheetName val="DataLookupValu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">
          <cell r="A2">
            <v>1</v>
          </cell>
          <cell r="B2" t="str">
            <v>08010000</v>
          </cell>
          <cell r="C2" t="str">
            <v>Assabet Valley Regional Vocational Technical</v>
          </cell>
          <cell r="D2" t="str">
            <v>Public School District</v>
          </cell>
          <cell r="E2" t="str">
            <v>Superintendent</v>
          </cell>
          <cell r="F2" t="str">
            <v>Ernest Houle</v>
          </cell>
          <cell r="G2" t="str">
            <v>215 Fitchburg Street</v>
          </cell>
          <cell r="I2" t="str">
            <v>Marlborough</v>
          </cell>
          <cell r="J2" t="str">
            <v>MA</v>
          </cell>
          <cell r="K2" t="str">
            <v>01752</v>
          </cell>
          <cell r="L2" t="str">
            <v>Ellie Rounds-Bloom</v>
          </cell>
          <cell r="M2" t="str">
            <v>781-338-3128</v>
          </cell>
          <cell r="N2" t="str">
            <v>erounds-bloom@doe.mass.edu</v>
          </cell>
          <cell r="O2">
            <v>28</v>
          </cell>
          <cell r="P2">
            <v>1103</v>
          </cell>
        </row>
        <row r="3">
          <cell r="A3">
            <v>2</v>
          </cell>
          <cell r="B3" t="str">
            <v>00160000</v>
          </cell>
          <cell r="C3" t="str">
            <v>Attleboro</v>
          </cell>
          <cell r="D3" t="str">
            <v>Public School District</v>
          </cell>
          <cell r="E3" t="str">
            <v>Superintendent</v>
          </cell>
          <cell r="F3" t="str">
            <v>David Sawyer</v>
          </cell>
          <cell r="G3" t="str">
            <v>100 Rathbun Willard Drive</v>
          </cell>
          <cell r="I3" t="str">
            <v>Attleboro</v>
          </cell>
          <cell r="J3" t="str">
            <v>MA</v>
          </cell>
          <cell r="K3" t="str">
            <v>02703</v>
          </cell>
          <cell r="L3" t="str">
            <v>Ellie Rounds-Bloom</v>
          </cell>
          <cell r="M3" t="str">
            <v>781-338-3128</v>
          </cell>
          <cell r="N3" t="str">
            <v>erounds-bloom@doe.mass.edu</v>
          </cell>
          <cell r="O3">
            <v>381</v>
          </cell>
          <cell r="P3">
            <v>5791</v>
          </cell>
        </row>
        <row r="4">
          <cell r="A4">
            <v>3</v>
          </cell>
          <cell r="B4" t="str">
            <v>00200000</v>
          </cell>
          <cell r="C4" t="str">
            <v>Barnstable</v>
          </cell>
          <cell r="D4" t="str">
            <v>Public School District</v>
          </cell>
          <cell r="E4" t="str">
            <v>Superintendent</v>
          </cell>
          <cell r="F4" t="str">
            <v>Meg Mayo-Brown</v>
          </cell>
          <cell r="G4" t="str">
            <v>P O Box 955</v>
          </cell>
          <cell r="I4" t="str">
            <v>Hyannis</v>
          </cell>
          <cell r="J4" t="str">
            <v>MA</v>
          </cell>
          <cell r="K4" t="str">
            <v>02601</v>
          </cell>
          <cell r="L4" t="str">
            <v>Beth O'Connell</v>
          </cell>
          <cell r="M4" t="str">
            <v>781-338-3132</v>
          </cell>
          <cell r="N4" t="str">
            <v>EO'Connell@doe.mass.edu</v>
          </cell>
          <cell r="O4">
            <v>471</v>
          </cell>
          <cell r="P4">
            <v>4728</v>
          </cell>
        </row>
        <row r="5">
          <cell r="A5">
            <v>4</v>
          </cell>
          <cell r="B5" t="str">
            <v>00300000</v>
          </cell>
          <cell r="C5" t="str">
            <v>Beverly</v>
          </cell>
          <cell r="D5" t="str">
            <v>Public School District</v>
          </cell>
          <cell r="E5" t="str">
            <v>Superintendent</v>
          </cell>
          <cell r="F5" t="str">
            <v>Steven Hiersche</v>
          </cell>
          <cell r="G5" t="str">
            <v>70 Balch St.</v>
          </cell>
          <cell r="I5" t="str">
            <v>Beverly</v>
          </cell>
          <cell r="J5" t="str">
            <v>MA</v>
          </cell>
          <cell r="K5" t="str">
            <v>01915</v>
          </cell>
          <cell r="L5" t="str">
            <v>Deb Walker</v>
          </cell>
          <cell r="M5" t="str">
            <v>781-338-3127</v>
          </cell>
          <cell r="N5" t="str">
            <v>djwalker@doe.mass.edu</v>
          </cell>
          <cell r="O5">
            <v>171</v>
          </cell>
          <cell r="P5">
            <v>4385</v>
          </cell>
        </row>
        <row r="6">
          <cell r="A6">
            <v>5</v>
          </cell>
          <cell r="B6" t="str">
            <v>08050000</v>
          </cell>
          <cell r="C6" t="str">
            <v>Blackstone Valley Regional Vocational Technical</v>
          </cell>
          <cell r="D6" t="str">
            <v>Public School District</v>
          </cell>
          <cell r="E6" t="str">
            <v>Superintendent</v>
          </cell>
          <cell r="F6" t="str">
            <v>Michael Fitzpatrick</v>
          </cell>
          <cell r="G6" t="str">
            <v>65 Pleasant Street</v>
          </cell>
          <cell r="I6" t="str">
            <v>Upton</v>
          </cell>
          <cell r="J6" t="str">
            <v>MA</v>
          </cell>
          <cell r="K6" t="str">
            <v>01568</v>
          </cell>
          <cell r="L6" t="str">
            <v>Aneesh Sahni</v>
          </cell>
          <cell r="M6" t="str">
            <v>781-338-3532</v>
          </cell>
          <cell r="N6" t="str">
            <v>aneesh.sahni@doe.mass.edu</v>
          </cell>
          <cell r="O6">
            <v>3</v>
          </cell>
          <cell r="P6">
            <v>1220</v>
          </cell>
        </row>
        <row r="7">
          <cell r="A7">
            <v>6</v>
          </cell>
          <cell r="B7" t="str">
            <v>08060000</v>
          </cell>
          <cell r="C7" t="str">
            <v>Blue Hills Regional Vocational Technical</v>
          </cell>
          <cell r="D7" t="str">
            <v>Public School District</v>
          </cell>
          <cell r="E7" t="str">
            <v>Superintendent</v>
          </cell>
          <cell r="F7" t="str">
            <v>James Quaglia</v>
          </cell>
          <cell r="G7" t="str">
            <v>800 Randolph Street</v>
          </cell>
          <cell r="I7" t="str">
            <v>Canton</v>
          </cell>
          <cell r="J7" t="str">
            <v>MA</v>
          </cell>
          <cell r="K7" t="str">
            <v>02021</v>
          </cell>
          <cell r="L7" t="str">
            <v>Deb Walker</v>
          </cell>
          <cell r="M7" t="str">
            <v>781-338-3127</v>
          </cell>
          <cell r="N7" t="str">
            <v>djwalker@doe.mass.edu</v>
          </cell>
          <cell r="O7">
            <v>4</v>
          </cell>
          <cell r="P7">
            <v>842</v>
          </cell>
        </row>
        <row r="8">
          <cell r="A8">
            <v>7</v>
          </cell>
          <cell r="B8" t="str">
            <v>00350000</v>
          </cell>
          <cell r="C8" t="str">
            <v>Boston</v>
          </cell>
          <cell r="D8" t="str">
            <v>Public School District</v>
          </cell>
          <cell r="E8" t="str">
            <v>Superintendent</v>
          </cell>
          <cell r="F8" t="str">
            <v>Tommy Chang</v>
          </cell>
          <cell r="G8" t="str">
            <v>2300 Washington Street</v>
          </cell>
          <cell r="I8" t="str">
            <v>Roxbury</v>
          </cell>
          <cell r="J8" t="str">
            <v>MA</v>
          </cell>
          <cell r="K8" t="str">
            <v>02119</v>
          </cell>
          <cell r="L8" t="str">
            <v>Julia Foodman</v>
          </cell>
          <cell r="M8" t="str">
            <v>781-338-3577</v>
          </cell>
          <cell r="N8" t="str">
            <v>jfoodman@doe.mass.edu</v>
          </cell>
          <cell r="O8">
            <v>15445</v>
          </cell>
          <cell r="P8">
            <v>49775</v>
          </cell>
        </row>
        <row r="9">
          <cell r="A9">
            <v>8</v>
          </cell>
          <cell r="B9" t="str">
            <v>09100000</v>
          </cell>
          <cell r="C9" t="str">
            <v>Bristol County Agricultural</v>
          </cell>
          <cell r="D9" t="str">
            <v>Public School District</v>
          </cell>
          <cell r="E9" t="str">
            <v>Superintendent</v>
          </cell>
          <cell r="F9" t="str">
            <v>Adele Sands</v>
          </cell>
          <cell r="G9" t="str">
            <v>135 Center Street</v>
          </cell>
          <cell r="I9" t="str">
            <v>Dighton</v>
          </cell>
          <cell r="J9" t="str">
            <v>MA</v>
          </cell>
          <cell r="K9" t="str">
            <v>02715</v>
          </cell>
          <cell r="L9" t="str">
            <v>Deb Walker</v>
          </cell>
          <cell r="M9" t="str">
            <v>781-338-3127</v>
          </cell>
          <cell r="N9" t="str">
            <v>djwalker@doe.mass.edu</v>
          </cell>
          <cell r="O9">
            <v>0</v>
          </cell>
          <cell r="P9">
            <v>457</v>
          </cell>
        </row>
        <row r="10">
          <cell r="A10">
            <v>9</v>
          </cell>
          <cell r="B10" t="str">
            <v>08100000</v>
          </cell>
          <cell r="C10" t="str">
            <v>Bristol-Plymouth Regional Vocational Technical</v>
          </cell>
          <cell r="D10" t="str">
            <v>Public School District</v>
          </cell>
          <cell r="E10" t="str">
            <v>Superintendent</v>
          </cell>
          <cell r="F10" t="str">
            <v>Alexandre Magalhaes</v>
          </cell>
          <cell r="G10" t="str">
            <v>207 Hart Street</v>
          </cell>
          <cell r="I10" t="str">
            <v>Taunton</v>
          </cell>
          <cell r="J10" t="str">
            <v>MA</v>
          </cell>
          <cell r="K10" t="str">
            <v>02780</v>
          </cell>
          <cell r="L10" t="str">
            <v>Russ Fleming</v>
          </cell>
          <cell r="M10" t="str">
            <v>781-338-6529</v>
          </cell>
          <cell r="N10" t="str">
            <v>RFleming@doe.mass.edu</v>
          </cell>
          <cell r="O10">
            <v>3</v>
          </cell>
          <cell r="P10">
            <v>1247</v>
          </cell>
        </row>
        <row r="11">
          <cell r="A11">
            <v>10</v>
          </cell>
          <cell r="B11" t="str">
            <v>00440000</v>
          </cell>
          <cell r="C11" t="str">
            <v>Brockton</v>
          </cell>
          <cell r="D11" t="str">
            <v>Public School District</v>
          </cell>
          <cell r="E11" t="str">
            <v>Superintendent</v>
          </cell>
          <cell r="F11" t="str">
            <v>Kathleen Smith</v>
          </cell>
          <cell r="G11" t="str">
            <v>43 Crescent Street</v>
          </cell>
          <cell r="I11" t="str">
            <v>Brockton</v>
          </cell>
          <cell r="J11" t="str">
            <v>MA</v>
          </cell>
          <cell r="K11" t="str">
            <v>02301</v>
          </cell>
          <cell r="L11" t="str">
            <v>Sue Mazzarella</v>
          </cell>
          <cell r="M11" t="str">
            <v>781-338-3587</v>
          </cell>
          <cell r="N11" t="str">
            <v>smazzarella@doe.mass.edu</v>
          </cell>
          <cell r="O11">
            <v>4161</v>
          </cell>
          <cell r="P11">
            <v>16527</v>
          </cell>
        </row>
        <row r="12">
          <cell r="A12">
            <v>11</v>
          </cell>
          <cell r="B12" t="str">
            <v>00460000</v>
          </cell>
          <cell r="C12" t="str">
            <v>Brookline</v>
          </cell>
          <cell r="D12" t="str">
            <v>Public School District</v>
          </cell>
          <cell r="E12" t="str">
            <v>Superintendent</v>
          </cell>
          <cell r="F12" t="str">
            <v>Andrew Bott</v>
          </cell>
          <cell r="G12" t="str">
            <v>333 Washington Street</v>
          </cell>
          <cell r="I12" t="str">
            <v>Brookline</v>
          </cell>
          <cell r="J12" t="str">
            <v>MA</v>
          </cell>
          <cell r="K12" t="str">
            <v>02445</v>
          </cell>
          <cell r="L12" t="str">
            <v>Julia Foodman</v>
          </cell>
          <cell r="M12" t="str">
            <v>781-338-3577</v>
          </cell>
          <cell r="N12" t="str">
            <v>jfoodman@doe.mass.edu</v>
          </cell>
          <cell r="O12">
            <v>808</v>
          </cell>
          <cell r="P12">
            <v>7493</v>
          </cell>
        </row>
        <row r="13">
          <cell r="A13">
            <v>12</v>
          </cell>
          <cell r="B13" t="str">
            <v>00490000</v>
          </cell>
          <cell r="C13" t="str">
            <v>Cambridge</v>
          </cell>
          <cell r="D13" t="str">
            <v>Public School District</v>
          </cell>
          <cell r="E13" t="str">
            <v>Superintendent</v>
          </cell>
          <cell r="F13" t="str">
            <v>Kenneth Salim</v>
          </cell>
          <cell r="G13" t="str">
            <v>159 Thorndike Street</v>
          </cell>
          <cell r="I13" t="str">
            <v>Cambridge</v>
          </cell>
          <cell r="J13" t="str">
            <v>MA</v>
          </cell>
          <cell r="K13" t="str">
            <v>02141</v>
          </cell>
          <cell r="L13" t="str">
            <v>Alex Lilley</v>
          </cell>
          <cell r="M13" t="str">
            <v>781-338-6212</v>
          </cell>
          <cell r="N13" t="str">
            <v>alilley@doe.mass.edu</v>
          </cell>
          <cell r="O13">
            <v>577</v>
          </cell>
          <cell r="P13">
            <v>6357</v>
          </cell>
        </row>
        <row r="14">
          <cell r="A14">
            <v>13</v>
          </cell>
          <cell r="B14" t="str">
            <v>08150000</v>
          </cell>
          <cell r="C14" t="str">
            <v>Cape Cod Regional Vocational Technical</v>
          </cell>
          <cell r="D14" t="str">
            <v>Public School District</v>
          </cell>
          <cell r="E14" t="str">
            <v>Superintendent</v>
          </cell>
          <cell r="F14" t="str">
            <v>Robert Sanborn</v>
          </cell>
          <cell r="G14" t="str">
            <v>351 Pleasant Lake Avenue</v>
          </cell>
          <cell r="I14" t="str">
            <v>Harwich</v>
          </cell>
          <cell r="J14" t="str">
            <v>MA</v>
          </cell>
          <cell r="K14" t="str">
            <v>02645</v>
          </cell>
          <cell r="L14" t="str">
            <v>Julia Foodman</v>
          </cell>
          <cell r="M14" t="str">
            <v>781-338-3577</v>
          </cell>
          <cell r="N14" t="str">
            <v>jfoodman@doe.mass.edu</v>
          </cell>
          <cell r="O14">
            <v>9</v>
          </cell>
          <cell r="P14">
            <v>580</v>
          </cell>
        </row>
        <row r="15">
          <cell r="A15">
            <v>14</v>
          </cell>
          <cell r="B15" t="str">
            <v>06350000</v>
          </cell>
          <cell r="C15" t="str">
            <v>Central Berkshire</v>
          </cell>
          <cell r="D15" t="str">
            <v>Public School District</v>
          </cell>
          <cell r="E15" t="str">
            <v>Superintendent</v>
          </cell>
          <cell r="F15" t="str">
            <v>Laurie Casna</v>
          </cell>
          <cell r="G15" t="str">
            <v>PO Box 299</v>
          </cell>
          <cell r="H15" t="str">
            <v>Rt 8</v>
          </cell>
          <cell r="I15" t="str">
            <v>Dalton</v>
          </cell>
          <cell r="J15" t="str">
            <v>MA</v>
          </cell>
          <cell r="K15" t="str">
            <v>01227</v>
          </cell>
          <cell r="L15" t="str">
            <v>Alex Lilley</v>
          </cell>
          <cell r="M15" t="str">
            <v>781-338-6212</v>
          </cell>
          <cell r="N15" t="str">
            <v>alilley@doe.mass.edu</v>
          </cell>
          <cell r="O15">
            <v>8</v>
          </cell>
          <cell r="P15">
            <v>1546</v>
          </cell>
        </row>
        <row r="16">
          <cell r="A16">
            <v>15</v>
          </cell>
          <cell r="B16" t="str">
            <v>00610000</v>
          </cell>
          <cell r="C16" t="str">
            <v>Chicopee</v>
          </cell>
          <cell r="D16" t="str">
            <v>Public School District</v>
          </cell>
          <cell r="E16" t="str">
            <v>Superintendent</v>
          </cell>
          <cell r="F16" t="str">
            <v>Richard Rege</v>
          </cell>
          <cell r="G16" t="str">
            <v>180 Broadway Street</v>
          </cell>
          <cell r="I16" t="str">
            <v>Chicopee</v>
          </cell>
          <cell r="J16" t="str">
            <v>MA</v>
          </cell>
          <cell r="K16" t="str">
            <v>01020</v>
          </cell>
          <cell r="L16" t="str">
            <v>Beth O'Connell</v>
          </cell>
          <cell r="M16" t="str">
            <v>781-338-3132</v>
          </cell>
          <cell r="N16" t="str">
            <v>EO'Connell@doe.mass.edu</v>
          </cell>
          <cell r="O16">
            <v>462</v>
          </cell>
          <cell r="P16">
            <v>7255</v>
          </cell>
        </row>
        <row r="17">
          <cell r="A17">
            <v>16</v>
          </cell>
          <cell r="B17" t="str">
            <v>00640000</v>
          </cell>
          <cell r="C17" t="str">
            <v>Clinton</v>
          </cell>
          <cell r="D17" t="str">
            <v>Public School District</v>
          </cell>
          <cell r="E17" t="str">
            <v>Superintendent</v>
          </cell>
          <cell r="F17" t="str">
            <v>Steven Meyer</v>
          </cell>
          <cell r="G17" t="str">
            <v>150 School Street</v>
          </cell>
          <cell r="I17" t="str">
            <v>Clinton</v>
          </cell>
          <cell r="J17" t="str">
            <v>MA</v>
          </cell>
          <cell r="K17" t="str">
            <v>01510</v>
          </cell>
          <cell r="L17" t="str">
            <v>Alex Lilley</v>
          </cell>
          <cell r="M17" t="str">
            <v>781-338-6212</v>
          </cell>
          <cell r="N17" t="str">
            <v>alilley@doe.mass.edu</v>
          </cell>
          <cell r="O17">
            <v>168</v>
          </cell>
          <cell r="P17">
            <v>1765</v>
          </cell>
        </row>
        <row r="18">
          <cell r="A18">
            <v>17</v>
          </cell>
          <cell r="B18" t="str">
            <v>06500000</v>
          </cell>
          <cell r="C18" t="str">
            <v>Dighton-Rehoboth</v>
          </cell>
          <cell r="D18" t="str">
            <v>Public School District</v>
          </cell>
          <cell r="E18" t="str">
            <v>Superintendent</v>
          </cell>
          <cell r="F18" t="str">
            <v>Anthony Azar</v>
          </cell>
          <cell r="G18" t="str">
            <v>2700 Regional Road</v>
          </cell>
          <cell r="I18" t="str">
            <v>North Dighton</v>
          </cell>
          <cell r="J18" t="str">
            <v>MA</v>
          </cell>
          <cell r="K18" t="str">
            <v>02764</v>
          </cell>
          <cell r="L18" t="str">
            <v>Julia Foodman</v>
          </cell>
          <cell r="M18" t="str">
            <v>781-338-3577</v>
          </cell>
          <cell r="N18" t="str">
            <v>jfoodman@doe.mass.edu</v>
          </cell>
          <cell r="O18">
            <v>4</v>
          </cell>
          <cell r="P18">
            <v>2842</v>
          </cell>
        </row>
        <row r="19">
          <cell r="A19">
            <v>18</v>
          </cell>
          <cell r="B19" t="str">
            <v>08170000</v>
          </cell>
          <cell r="C19" t="str">
            <v>Essex North Shore Agricultural and Technical School District</v>
          </cell>
          <cell r="D19" t="str">
            <v>Public School District</v>
          </cell>
          <cell r="E19" t="str">
            <v>Superintendent</v>
          </cell>
          <cell r="F19" t="str">
            <v>William Lupini</v>
          </cell>
          <cell r="G19" t="str">
            <v>565 Maple Street</v>
          </cell>
          <cell r="H19" t="str">
            <v>P.O. Box 346</v>
          </cell>
          <cell r="I19" t="str">
            <v>Hathorne</v>
          </cell>
          <cell r="J19" t="str">
            <v>MA</v>
          </cell>
          <cell r="K19" t="str">
            <v>01937</v>
          </cell>
          <cell r="L19" t="str">
            <v>Beth O'Connell</v>
          </cell>
          <cell r="M19" t="str">
            <v>781-338-3132</v>
          </cell>
          <cell r="N19" t="str">
            <v>EO'Connell@doe.mass.edu</v>
          </cell>
          <cell r="O19">
            <v>4</v>
          </cell>
          <cell r="P19">
            <v>1367</v>
          </cell>
        </row>
        <row r="20">
          <cell r="A20">
            <v>19</v>
          </cell>
          <cell r="B20" t="str">
            <v>00930000</v>
          </cell>
          <cell r="C20" t="str">
            <v>Everett</v>
          </cell>
          <cell r="D20" t="str">
            <v>Public School District</v>
          </cell>
          <cell r="E20" t="str">
            <v>Superintendent</v>
          </cell>
          <cell r="F20" t="str">
            <v>Frederick Foresteire</v>
          </cell>
          <cell r="G20" t="str">
            <v>121 Vine Street</v>
          </cell>
          <cell r="I20" t="str">
            <v>Everett</v>
          </cell>
          <cell r="J20" t="str">
            <v>MA</v>
          </cell>
          <cell r="K20" t="str">
            <v>02149</v>
          </cell>
          <cell r="L20" t="str">
            <v>Ellie Rounds-Bloom</v>
          </cell>
          <cell r="M20" t="str">
            <v>781-338-3128</v>
          </cell>
          <cell r="N20" t="str">
            <v>erounds-bloom@doe.mass.edu</v>
          </cell>
          <cell r="O20">
            <v>1470</v>
          </cell>
          <cell r="P20">
            <v>6567</v>
          </cell>
        </row>
        <row r="21">
          <cell r="A21">
            <v>20</v>
          </cell>
          <cell r="B21" t="str">
            <v>00950000</v>
          </cell>
          <cell r="C21" t="str">
            <v>Fall River</v>
          </cell>
          <cell r="D21" t="str">
            <v>Public School District</v>
          </cell>
          <cell r="E21" t="str">
            <v>Superintendent</v>
          </cell>
          <cell r="F21" t="str">
            <v>Matthew Malone</v>
          </cell>
          <cell r="G21" t="str">
            <v>417 Rock Street</v>
          </cell>
          <cell r="I21" t="str">
            <v>Fall River</v>
          </cell>
          <cell r="J21" t="str">
            <v>MA</v>
          </cell>
          <cell r="K21" t="str">
            <v>02720</v>
          </cell>
          <cell r="L21" t="str">
            <v>Sue Mazzarella</v>
          </cell>
          <cell r="M21" t="str">
            <v>781-338-3587</v>
          </cell>
          <cell r="N21" t="str">
            <v>smazzarella@doe.mass.edu</v>
          </cell>
          <cell r="O21">
            <v>1671</v>
          </cell>
          <cell r="P21">
            <v>9902</v>
          </cell>
        </row>
        <row r="22">
          <cell r="A22">
            <v>21</v>
          </cell>
          <cell r="B22" t="str">
            <v>00960000</v>
          </cell>
          <cell r="C22" t="str">
            <v>Falmouth</v>
          </cell>
          <cell r="D22" t="str">
            <v>Public School District</v>
          </cell>
          <cell r="E22" t="str">
            <v>Superintendent</v>
          </cell>
          <cell r="F22" t="str">
            <v>Nancy Taylor</v>
          </cell>
          <cell r="G22" t="str">
            <v>340 Teaticket Hwy</v>
          </cell>
          <cell r="I22" t="str">
            <v>East Falmouth</v>
          </cell>
          <cell r="J22" t="str">
            <v>MA</v>
          </cell>
          <cell r="K22" t="str">
            <v>02536</v>
          </cell>
          <cell r="L22" t="str">
            <v>Beth O'Connell</v>
          </cell>
          <cell r="M22" t="str">
            <v>781-338-3132</v>
          </cell>
          <cell r="N22" t="str">
            <v>EO'Connell@doe.mass.edu</v>
          </cell>
          <cell r="O22">
            <v>108</v>
          </cell>
          <cell r="P22">
            <v>3264</v>
          </cell>
        </row>
        <row r="23">
          <cell r="A23">
            <v>22</v>
          </cell>
          <cell r="B23" t="str">
            <v>00970000</v>
          </cell>
          <cell r="C23" t="str">
            <v>Fitchburg</v>
          </cell>
          <cell r="D23" t="str">
            <v>Public School District</v>
          </cell>
          <cell r="E23" t="str">
            <v>Superintendent</v>
          </cell>
          <cell r="F23" t="str">
            <v>Andre Ravenelle</v>
          </cell>
          <cell r="G23" t="str">
            <v>376 South Street</v>
          </cell>
          <cell r="I23" t="str">
            <v>Fitchburg</v>
          </cell>
          <cell r="J23" t="str">
            <v>MA</v>
          </cell>
          <cell r="K23" t="str">
            <v>01420</v>
          </cell>
          <cell r="L23" t="str">
            <v>Russ Fleming</v>
          </cell>
          <cell r="M23" t="str">
            <v>781-338-6529</v>
          </cell>
          <cell r="N23" t="str">
            <v>RFleming@doe.mass.edu</v>
          </cell>
          <cell r="O23">
            <v>756</v>
          </cell>
          <cell r="P23">
            <v>5165</v>
          </cell>
        </row>
        <row r="24">
          <cell r="A24">
            <v>23</v>
          </cell>
          <cell r="B24" t="str">
            <v>01000000</v>
          </cell>
          <cell r="C24" t="str">
            <v>Framingham</v>
          </cell>
          <cell r="D24" t="str">
            <v>Public School District</v>
          </cell>
          <cell r="E24" t="str">
            <v>Superintendent</v>
          </cell>
          <cell r="F24" t="str">
            <v>Robert Tremblay</v>
          </cell>
          <cell r="G24" t="str">
            <v>73 Mt. Wayte Avenue</v>
          </cell>
          <cell r="H24" t="str">
            <v>Suite 5</v>
          </cell>
          <cell r="I24" t="str">
            <v>Framingham</v>
          </cell>
          <cell r="J24" t="str">
            <v>MA</v>
          </cell>
          <cell r="K24" t="str">
            <v>01702</v>
          </cell>
          <cell r="L24" t="str">
            <v>Aneesh Sahni</v>
          </cell>
          <cell r="M24" t="str">
            <v>781-338-3532</v>
          </cell>
          <cell r="N24" t="str">
            <v>aneesh.sahni@doe.mass.edu</v>
          </cell>
          <cell r="O24">
            <v>1960</v>
          </cell>
          <cell r="P24">
            <v>8471</v>
          </cell>
        </row>
        <row r="25">
          <cell r="A25">
            <v>24</v>
          </cell>
          <cell r="B25" t="str">
            <v>08180000</v>
          </cell>
          <cell r="C25" t="str">
            <v>Franklin County Regional Vocational Technical</v>
          </cell>
          <cell r="D25" t="str">
            <v>Public School District</v>
          </cell>
          <cell r="E25" t="str">
            <v>Superintendent</v>
          </cell>
          <cell r="F25" t="str">
            <v>Richard Martin</v>
          </cell>
          <cell r="G25" t="str">
            <v>82 Industrial Blvd</v>
          </cell>
          <cell r="I25" t="str">
            <v>Turners Falls</v>
          </cell>
          <cell r="J25" t="str">
            <v>MA</v>
          </cell>
          <cell r="K25" t="str">
            <v>01376</v>
          </cell>
          <cell r="L25" t="str">
            <v>Sue Mazzarella</v>
          </cell>
          <cell r="M25" t="str">
            <v>781-338-3587</v>
          </cell>
          <cell r="N25" t="str">
            <v>smazzarella@doe.mass.edu</v>
          </cell>
          <cell r="O25">
            <v>1</v>
          </cell>
          <cell r="P25">
            <v>476</v>
          </cell>
        </row>
        <row r="26">
          <cell r="A26">
            <v>25</v>
          </cell>
          <cell r="B26" t="str">
            <v>01070000</v>
          </cell>
          <cell r="C26" t="str">
            <v>Gloucester</v>
          </cell>
          <cell r="D26" t="str">
            <v>Public School District</v>
          </cell>
          <cell r="E26" t="str">
            <v>Superintendent</v>
          </cell>
          <cell r="F26" t="str">
            <v>Richard Safier</v>
          </cell>
          <cell r="G26" t="str">
            <v>2 Blackburn Drive</v>
          </cell>
          <cell r="I26" t="str">
            <v>Gloucester</v>
          </cell>
          <cell r="J26" t="str">
            <v>MA</v>
          </cell>
          <cell r="K26" t="str">
            <v>01930</v>
          </cell>
          <cell r="L26" t="str">
            <v>Beth O'Connell</v>
          </cell>
          <cell r="M26" t="str">
            <v>781-338-3132</v>
          </cell>
          <cell r="N26" t="str">
            <v>EO'Connell@doe.mass.edu</v>
          </cell>
          <cell r="O26">
            <v>167</v>
          </cell>
          <cell r="P26">
            <v>2798</v>
          </cell>
        </row>
        <row r="27">
          <cell r="A27">
            <v>26</v>
          </cell>
          <cell r="B27" t="str">
            <v>08210000</v>
          </cell>
          <cell r="C27" t="str">
            <v>Greater Fall River Regional Vocational Technical</v>
          </cell>
          <cell r="D27" t="str">
            <v>Public School District</v>
          </cell>
          <cell r="E27" t="str">
            <v>Superintendent</v>
          </cell>
          <cell r="F27" t="str">
            <v>Thomas Aubin</v>
          </cell>
          <cell r="G27" t="str">
            <v>251 Stonehaven Rd</v>
          </cell>
          <cell r="I27" t="str">
            <v>Fall River</v>
          </cell>
          <cell r="J27" t="str">
            <v>MA</v>
          </cell>
          <cell r="K27" t="str">
            <v>02723</v>
          </cell>
          <cell r="L27" t="str">
            <v>Alex Lilley</v>
          </cell>
          <cell r="M27" t="str">
            <v>781-338-6212</v>
          </cell>
          <cell r="N27" t="str">
            <v>alilley@doe.mass.edu</v>
          </cell>
          <cell r="O27">
            <v>31</v>
          </cell>
          <cell r="P27">
            <v>1377</v>
          </cell>
        </row>
        <row r="28">
          <cell r="A28">
            <v>27</v>
          </cell>
          <cell r="B28" t="str">
            <v>08230000</v>
          </cell>
          <cell r="C28" t="str">
            <v>Greater Lawrence Regional Vocational Technical</v>
          </cell>
          <cell r="D28" t="str">
            <v>Public School District</v>
          </cell>
          <cell r="E28" t="str">
            <v>Superintendent</v>
          </cell>
          <cell r="F28" t="str">
            <v>John Lavoie</v>
          </cell>
          <cell r="G28" t="str">
            <v>57 River Rd</v>
          </cell>
          <cell r="I28" t="str">
            <v>Andover</v>
          </cell>
          <cell r="J28" t="str">
            <v>MA</v>
          </cell>
          <cell r="K28" t="str">
            <v>01810</v>
          </cell>
          <cell r="L28" t="str">
            <v>Ellie Rounds-Bloom</v>
          </cell>
          <cell r="M28" t="str">
            <v>781-338-3128</v>
          </cell>
          <cell r="N28" t="str">
            <v>erounds-bloom@doe.mass.edu</v>
          </cell>
          <cell r="O28">
            <v>187</v>
          </cell>
          <cell r="P28">
            <v>1492</v>
          </cell>
        </row>
        <row r="29">
          <cell r="A29">
            <v>28</v>
          </cell>
          <cell r="B29" t="str">
            <v>08280000</v>
          </cell>
          <cell r="C29" t="str">
            <v>Greater Lowell Regional Vocational Technical</v>
          </cell>
          <cell r="D29" t="str">
            <v>Public School District</v>
          </cell>
          <cell r="E29" t="str">
            <v>Superintendent</v>
          </cell>
          <cell r="F29" t="str">
            <v>Joseph Mastrocola</v>
          </cell>
          <cell r="G29" t="str">
            <v>250 Pawtucket Blvd</v>
          </cell>
          <cell r="I29" t="str">
            <v>Tyngsborough</v>
          </cell>
          <cell r="J29" t="str">
            <v>MA</v>
          </cell>
          <cell r="K29" t="str">
            <v>01879</v>
          </cell>
          <cell r="L29" t="str">
            <v>Deb Walker</v>
          </cell>
          <cell r="M29" t="str">
            <v>781-338-3127</v>
          </cell>
          <cell r="N29" t="str">
            <v>djwalker@doe.mass.edu</v>
          </cell>
          <cell r="O29">
            <v>136</v>
          </cell>
          <cell r="P29">
            <v>2201</v>
          </cell>
        </row>
        <row r="30">
          <cell r="A30">
            <v>29</v>
          </cell>
          <cell r="B30" t="str">
            <v>08250000</v>
          </cell>
          <cell r="C30" t="str">
            <v>Greater New Bedford Regional Vocational Technical</v>
          </cell>
          <cell r="D30" t="str">
            <v>Public School District</v>
          </cell>
          <cell r="E30" t="str">
            <v>Superintendent</v>
          </cell>
          <cell r="F30" t="str">
            <v>James O'Brien</v>
          </cell>
          <cell r="G30" t="str">
            <v>1121 Ashley Blvd</v>
          </cell>
          <cell r="I30" t="str">
            <v>New Bedford</v>
          </cell>
          <cell r="J30" t="str">
            <v>MA</v>
          </cell>
          <cell r="K30" t="str">
            <v>02745</v>
          </cell>
          <cell r="L30" t="str">
            <v>Aneesh Sahni</v>
          </cell>
          <cell r="M30" t="str">
            <v>781-338-3532</v>
          </cell>
          <cell r="N30" t="str">
            <v>aneesh.sahni@doe.mass.edu</v>
          </cell>
          <cell r="O30">
            <v>66</v>
          </cell>
          <cell r="P30">
            <v>2132</v>
          </cell>
        </row>
        <row r="31">
          <cell r="A31">
            <v>30</v>
          </cell>
          <cell r="B31" t="str">
            <v>01280000</v>
          </cell>
          <cell r="C31" t="str">
            <v>Haverhill</v>
          </cell>
          <cell r="D31" t="str">
            <v>Public School District</v>
          </cell>
          <cell r="E31" t="str">
            <v>Superintendent</v>
          </cell>
          <cell r="F31" t="str">
            <v>James Scully</v>
          </cell>
          <cell r="G31" t="str">
            <v>4 Summer Street</v>
          </cell>
          <cell r="I31" t="str">
            <v>Haverhill</v>
          </cell>
          <cell r="J31" t="str">
            <v>MA</v>
          </cell>
          <cell r="K31" t="str">
            <v>01830</v>
          </cell>
          <cell r="L31" t="str">
            <v>Ellie Rounds-Bloom</v>
          </cell>
          <cell r="M31" t="str">
            <v>781-338-3128</v>
          </cell>
          <cell r="N31" t="str">
            <v>erounds-bloom@doe.mass.edu</v>
          </cell>
          <cell r="O31">
            <v>790</v>
          </cell>
          <cell r="P31">
            <v>7311</v>
          </cell>
        </row>
        <row r="32">
          <cell r="A32">
            <v>31</v>
          </cell>
          <cell r="B32" t="str">
            <v>01370000</v>
          </cell>
          <cell r="C32" t="str">
            <v>Holyoke</v>
          </cell>
          <cell r="D32" t="str">
            <v>Public School District</v>
          </cell>
          <cell r="E32" t="str">
            <v>Superintendent</v>
          </cell>
          <cell r="F32" t="str">
            <v>Stephen Zrike</v>
          </cell>
          <cell r="G32" t="str">
            <v>57 Suffolk Street</v>
          </cell>
          <cell r="I32" t="str">
            <v>Holyoke</v>
          </cell>
          <cell r="J32" t="str">
            <v>MA</v>
          </cell>
          <cell r="K32" t="str">
            <v>01040</v>
          </cell>
          <cell r="L32" t="str">
            <v>Alex Lilley</v>
          </cell>
          <cell r="M32" t="str">
            <v>781-338-6212</v>
          </cell>
          <cell r="N32" t="str">
            <v>alilley@doe.mass.edu</v>
          </cell>
          <cell r="O32">
            <v>1285</v>
          </cell>
          <cell r="P32">
            <v>5141</v>
          </cell>
        </row>
        <row r="33">
          <cell r="A33">
            <v>32</v>
          </cell>
          <cell r="B33" t="str">
            <v>01500000</v>
          </cell>
          <cell r="C33" t="str">
            <v>Lee</v>
          </cell>
          <cell r="D33" t="str">
            <v>Public School District</v>
          </cell>
          <cell r="E33" t="str">
            <v>Superintendent</v>
          </cell>
          <cell r="F33" t="str">
            <v>H. Eberwein</v>
          </cell>
          <cell r="G33" t="str">
            <v>300A Greylock St</v>
          </cell>
          <cell r="I33" t="str">
            <v>Lee</v>
          </cell>
          <cell r="J33" t="str">
            <v>MA</v>
          </cell>
          <cell r="K33" t="str">
            <v>01238</v>
          </cell>
          <cell r="L33" t="str">
            <v>Sue Mazzarella</v>
          </cell>
          <cell r="M33" t="str">
            <v>781-338-3587</v>
          </cell>
          <cell r="N33" t="str">
            <v>smazzarella@doe.mass.edu</v>
          </cell>
          <cell r="O33">
            <v>27</v>
          </cell>
          <cell r="P33">
            <v>673</v>
          </cell>
        </row>
        <row r="34">
          <cell r="A34">
            <v>33</v>
          </cell>
          <cell r="B34" t="str">
            <v>01510000</v>
          </cell>
          <cell r="C34" t="str">
            <v>Leicester</v>
          </cell>
          <cell r="D34" t="str">
            <v>Public School District</v>
          </cell>
          <cell r="E34" t="str">
            <v>Superintendent</v>
          </cell>
          <cell r="F34" t="str">
            <v>Marilyn Tencza</v>
          </cell>
          <cell r="G34" t="str">
            <v>1078 Main Street</v>
          </cell>
          <cell r="I34" t="str">
            <v>Leicester</v>
          </cell>
          <cell r="J34" t="str">
            <v>MA</v>
          </cell>
          <cell r="K34" t="str">
            <v>01524</v>
          </cell>
          <cell r="L34" t="str">
            <v>Aneesh Sahni</v>
          </cell>
          <cell r="M34" t="str">
            <v>781-338-3532</v>
          </cell>
          <cell r="N34" t="str">
            <v>aneesh.sahni@doe.mass.edu</v>
          </cell>
          <cell r="O34">
            <v>43</v>
          </cell>
          <cell r="P34">
            <v>1490</v>
          </cell>
        </row>
        <row r="35">
          <cell r="A35">
            <v>34</v>
          </cell>
          <cell r="B35" t="str">
            <v>01600000</v>
          </cell>
          <cell r="C35" t="str">
            <v>Lowell</v>
          </cell>
          <cell r="D35" t="str">
            <v>Public School District</v>
          </cell>
          <cell r="E35" t="str">
            <v>Superintendent</v>
          </cell>
          <cell r="F35" t="str">
            <v>Salah Khelfaoui</v>
          </cell>
          <cell r="G35" t="str">
            <v>155 Merrimack Street</v>
          </cell>
          <cell r="I35" t="str">
            <v>Lowell</v>
          </cell>
          <cell r="J35" t="str">
            <v>MA</v>
          </cell>
          <cell r="K35" t="str">
            <v>01852</v>
          </cell>
          <cell r="L35" t="str">
            <v>Deb Walker</v>
          </cell>
          <cell r="M35" t="str">
            <v>781-338-3127</v>
          </cell>
          <cell r="N35" t="str">
            <v>djwalker@doe.mass.edu</v>
          </cell>
          <cell r="O35">
            <v>3606</v>
          </cell>
          <cell r="P35">
            <v>14004</v>
          </cell>
        </row>
        <row r="36">
          <cell r="A36">
            <v>35</v>
          </cell>
          <cell r="B36" t="str">
            <v>01630000</v>
          </cell>
          <cell r="C36" t="str">
            <v>Lynn</v>
          </cell>
          <cell r="D36" t="str">
            <v>Public School District</v>
          </cell>
          <cell r="E36" t="str">
            <v>Superintendent</v>
          </cell>
          <cell r="F36" t="str">
            <v>Catherine Latham</v>
          </cell>
          <cell r="G36" t="str">
            <v>100 Bennett St</v>
          </cell>
          <cell r="I36" t="str">
            <v>Lynn</v>
          </cell>
          <cell r="J36" t="str">
            <v>MA</v>
          </cell>
          <cell r="K36" t="str">
            <v>01905</v>
          </cell>
          <cell r="L36" t="str">
            <v>Aneesh Sahni</v>
          </cell>
          <cell r="M36" t="str">
            <v>781-338-3532</v>
          </cell>
          <cell r="N36" t="str">
            <v>aneesh.sahni@doe.mass.edu</v>
          </cell>
          <cell r="O36">
            <v>3591</v>
          </cell>
          <cell r="P36">
            <v>15385</v>
          </cell>
        </row>
        <row r="37">
          <cell r="A37">
            <v>36</v>
          </cell>
          <cell r="B37" t="str">
            <v>01710000</v>
          </cell>
          <cell r="C37" t="str">
            <v>Marshfield</v>
          </cell>
          <cell r="D37" t="str">
            <v>Public School District</v>
          </cell>
          <cell r="E37" t="str">
            <v>Superintendent</v>
          </cell>
          <cell r="F37" t="str">
            <v>Jeffrey Granatino</v>
          </cell>
          <cell r="G37" t="str">
            <v>76 South River Street</v>
          </cell>
          <cell r="I37" t="str">
            <v>Marshfield</v>
          </cell>
          <cell r="J37" t="str">
            <v>MA</v>
          </cell>
          <cell r="K37" t="str">
            <v>02050</v>
          </cell>
          <cell r="L37" t="str">
            <v>Aneesh Sahni</v>
          </cell>
          <cell r="M37" t="str">
            <v>781-338-3532</v>
          </cell>
          <cell r="N37" t="str">
            <v>aneesh.sahni@doe.mass.edu</v>
          </cell>
          <cell r="O37">
            <v>42</v>
          </cell>
          <cell r="P37">
            <v>4040</v>
          </cell>
        </row>
        <row r="38">
          <cell r="A38">
            <v>37</v>
          </cell>
          <cell r="B38" t="str">
            <v>07000000</v>
          </cell>
          <cell r="C38" t="str">
            <v>Martha's Vineyard</v>
          </cell>
          <cell r="D38" t="str">
            <v>Public School District</v>
          </cell>
          <cell r="E38" t="str">
            <v>Superintendent</v>
          </cell>
          <cell r="F38" t="str">
            <v>Matthew D'Andrea</v>
          </cell>
          <cell r="G38" t="str">
            <v>4 Pine Street</v>
          </cell>
          <cell r="I38" t="str">
            <v>Vineyard Haven</v>
          </cell>
          <cell r="J38" t="str">
            <v>MA</v>
          </cell>
          <cell r="K38" t="str">
            <v>02568</v>
          </cell>
          <cell r="L38" t="str">
            <v>Sue Mazzarella</v>
          </cell>
          <cell r="M38" t="str">
            <v>781-338-3587</v>
          </cell>
          <cell r="N38" t="str">
            <v>smazzarella@doe.mass.edu</v>
          </cell>
          <cell r="O38">
            <v>64</v>
          </cell>
          <cell r="P38">
            <v>635</v>
          </cell>
        </row>
        <row r="39">
          <cell r="A39">
            <v>38</v>
          </cell>
          <cell r="B39" t="str">
            <v>01760000</v>
          </cell>
          <cell r="C39" t="str">
            <v>Medford</v>
          </cell>
          <cell r="D39" t="str">
            <v>Public School District</v>
          </cell>
          <cell r="E39" t="str">
            <v>Superintendent</v>
          </cell>
          <cell r="F39" t="str">
            <v>Roy Belson</v>
          </cell>
          <cell r="G39" t="str">
            <v>489 Winthrop Street</v>
          </cell>
          <cell r="I39" t="str">
            <v>Medford</v>
          </cell>
          <cell r="J39" t="str">
            <v>MA</v>
          </cell>
          <cell r="K39" t="str">
            <v>02155</v>
          </cell>
          <cell r="L39" t="str">
            <v>Sue Mazzarella</v>
          </cell>
          <cell r="M39" t="str">
            <v>781-338-3587</v>
          </cell>
          <cell r="N39" t="str">
            <v>smazzarella@doe.mass.edu</v>
          </cell>
          <cell r="O39">
            <v>486</v>
          </cell>
          <cell r="P39">
            <v>4230</v>
          </cell>
        </row>
        <row r="40">
          <cell r="A40">
            <v>39</v>
          </cell>
          <cell r="B40" t="str">
            <v>01810000</v>
          </cell>
          <cell r="C40" t="str">
            <v>Methuen</v>
          </cell>
          <cell r="D40" t="str">
            <v>Public School District</v>
          </cell>
          <cell r="E40" t="str">
            <v>Superintendent</v>
          </cell>
          <cell r="F40" t="str">
            <v>Judith Scannell</v>
          </cell>
          <cell r="G40" t="str">
            <v>10 Ditson Place</v>
          </cell>
          <cell r="I40" t="str">
            <v>Methuen</v>
          </cell>
          <cell r="J40" t="str">
            <v>MA</v>
          </cell>
          <cell r="K40" t="str">
            <v>01844</v>
          </cell>
          <cell r="L40" t="str">
            <v>Aneesh Sahni</v>
          </cell>
          <cell r="M40" t="str">
            <v>781-338-3532</v>
          </cell>
          <cell r="N40" t="str">
            <v>aneesh.sahni@doe.mass.edu</v>
          </cell>
          <cell r="O40">
            <v>649</v>
          </cell>
          <cell r="P40">
            <v>6868</v>
          </cell>
        </row>
        <row r="41">
          <cell r="A41">
            <v>40</v>
          </cell>
          <cell r="B41" t="str">
            <v>01850000</v>
          </cell>
          <cell r="C41" t="str">
            <v>Milford</v>
          </cell>
          <cell r="D41" t="str">
            <v>Public School District</v>
          </cell>
          <cell r="E41" t="str">
            <v>Superintendent</v>
          </cell>
          <cell r="F41" t="str">
            <v>Kevin Mcintyre</v>
          </cell>
          <cell r="G41" t="str">
            <v>31 West Fountain Street</v>
          </cell>
          <cell r="I41" t="str">
            <v>Milford</v>
          </cell>
          <cell r="J41" t="str">
            <v>MA</v>
          </cell>
          <cell r="K41" t="str">
            <v>01757</v>
          </cell>
          <cell r="L41" t="str">
            <v>Julia Foodman</v>
          </cell>
          <cell r="M41" t="str">
            <v>781-338-3577</v>
          </cell>
          <cell r="N41" t="str">
            <v>jfoodman@doe.mass.edu</v>
          </cell>
          <cell r="O41">
            <v>683</v>
          </cell>
          <cell r="P41">
            <v>4081</v>
          </cell>
        </row>
        <row r="42">
          <cell r="A42">
            <v>41</v>
          </cell>
          <cell r="B42" t="str">
            <v>08300000</v>
          </cell>
          <cell r="C42" t="str">
            <v>Minuteman Regional Vocational Technical</v>
          </cell>
          <cell r="D42" t="str">
            <v>Public School District</v>
          </cell>
          <cell r="E42" t="str">
            <v>Superintendent</v>
          </cell>
          <cell r="F42" t="str">
            <v>Edward Bouquillon</v>
          </cell>
          <cell r="G42" t="str">
            <v>758 Marrett Rd</v>
          </cell>
          <cell r="I42" t="str">
            <v>Lexington</v>
          </cell>
          <cell r="J42" t="str">
            <v>MA</v>
          </cell>
          <cell r="K42" t="str">
            <v>02421</v>
          </cell>
          <cell r="L42" t="str">
            <v>Julia Foodman</v>
          </cell>
          <cell r="M42" t="str">
            <v>781-338-3577</v>
          </cell>
          <cell r="N42" t="str">
            <v>jfoodman@doe.mass.edu</v>
          </cell>
          <cell r="O42">
            <v>8</v>
          </cell>
          <cell r="P42">
            <v>531</v>
          </cell>
        </row>
        <row r="43">
          <cell r="A43">
            <v>42</v>
          </cell>
          <cell r="B43" t="str">
            <v>08320000</v>
          </cell>
          <cell r="C43" t="str">
            <v>Montachusett Regional Vocational Technical</v>
          </cell>
          <cell r="D43" t="str">
            <v>Public School District</v>
          </cell>
          <cell r="E43" t="str">
            <v>Superintendent</v>
          </cell>
          <cell r="F43" t="str">
            <v>Sheila Harrity</v>
          </cell>
          <cell r="G43" t="str">
            <v>1050 Westminster Street</v>
          </cell>
          <cell r="I43" t="str">
            <v>Fitchburg</v>
          </cell>
          <cell r="J43" t="str">
            <v>MA</v>
          </cell>
          <cell r="K43" t="str">
            <v>01420</v>
          </cell>
          <cell r="L43" t="str">
            <v>Beth O'Connell</v>
          </cell>
          <cell r="M43" t="str">
            <v>781-338-3132</v>
          </cell>
          <cell r="N43" t="str">
            <v>EO'Connell@doe.mass.edu</v>
          </cell>
          <cell r="O43">
            <v>8</v>
          </cell>
          <cell r="P43">
            <v>1395</v>
          </cell>
        </row>
        <row r="44">
          <cell r="A44">
            <v>43</v>
          </cell>
          <cell r="B44" t="str">
            <v>08520000</v>
          </cell>
          <cell r="C44" t="str">
            <v>Nashoba Valley Regional Vocational Technical</v>
          </cell>
          <cell r="D44" t="str">
            <v>Public School District</v>
          </cell>
          <cell r="E44" t="str">
            <v>Superintendent</v>
          </cell>
          <cell r="F44" t="str">
            <v>Denise Pigeon</v>
          </cell>
          <cell r="G44" t="str">
            <v>100 Littleton Road</v>
          </cell>
          <cell r="I44" t="str">
            <v>Westford</v>
          </cell>
          <cell r="J44" t="str">
            <v>MA</v>
          </cell>
          <cell r="K44" t="str">
            <v>01886</v>
          </cell>
          <cell r="L44" t="str">
            <v>Alex Lilley</v>
          </cell>
          <cell r="M44" t="str">
            <v>781-338-6212</v>
          </cell>
          <cell r="N44" t="str">
            <v>alilley@doe.mass.edu</v>
          </cell>
          <cell r="O44">
            <v>3</v>
          </cell>
          <cell r="P44">
            <v>690</v>
          </cell>
        </row>
        <row r="45">
          <cell r="A45">
            <v>44</v>
          </cell>
          <cell r="B45" t="str">
            <v>02010000</v>
          </cell>
          <cell r="C45" t="str">
            <v>New Bedford</v>
          </cell>
          <cell r="D45" t="str">
            <v>Public School District</v>
          </cell>
          <cell r="E45" t="str">
            <v>Superintendent</v>
          </cell>
          <cell r="F45" t="str">
            <v>Pia Durkin</v>
          </cell>
          <cell r="G45" t="str">
            <v>455 County Street</v>
          </cell>
          <cell r="H45" t="str">
            <v>C/O Paul Rodrigues Administration Bldg.</v>
          </cell>
          <cell r="I45" t="str">
            <v>New Bedford</v>
          </cell>
          <cell r="J45" t="str">
            <v>MA</v>
          </cell>
          <cell r="K45" t="str">
            <v>02740</v>
          </cell>
          <cell r="L45" t="str">
            <v>Beth O'Connell</v>
          </cell>
          <cell r="M45" t="str">
            <v>781-338-3132</v>
          </cell>
          <cell r="N45" t="str">
            <v>EO'Connell@doe.mass.edu</v>
          </cell>
          <cell r="O45">
            <v>3645</v>
          </cell>
          <cell r="P45">
            <v>12116</v>
          </cell>
        </row>
        <row r="46">
          <cell r="A46">
            <v>45</v>
          </cell>
          <cell r="B46" t="str">
            <v>02070000</v>
          </cell>
          <cell r="C46" t="str">
            <v>Newton</v>
          </cell>
          <cell r="D46" t="str">
            <v>Public School District</v>
          </cell>
          <cell r="E46" t="str">
            <v>Superintendent</v>
          </cell>
          <cell r="F46" t="str">
            <v>David Fleishman</v>
          </cell>
          <cell r="G46" t="str">
            <v>100 Walnut Street</v>
          </cell>
          <cell r="I46" t="str">
            <v>Newtonville</v>
          </cell>
          <cell r="J46" t="str">
            <v>MA</v>
          </cell>
          <cell r="K46" t="str">
            <v>02460</v>
          </cell>
          <cell r="L46" t="str">
            <v>Alex Lilley</v>
          </cell>
          <cell r="M46" t="str">
            <v>781-338-6212</v>
          </cell>
          <cell r="N46" t="str">
            <v>alilley@doe.mass.edu</v>
          </cell>
          <cell r="O46">
            <v>818</v>
          </cell>
          <cell r="P46">
            <v>12683</v>
          </cell>
        </row>
        <row r="47">
          <cell r="A47">
            <v>46</v>
          </cell>
          <cell r="B47" t="str">
            <v>09150000</v>
          </cell>
          <cell r="C47" t="str">
            <v>Norfolk County Agricultural</v>
          </cell>
          <cell r="D47" t="str">
            <v>Public School District</v>
          </cell>
          <cell r="E47" t="str">
            <v>Superintendent</v>
          </cell>
          <cell r="F47" t="str">
            <v>Tammy Quinn</v>
          </cell>
          <cell r="G47" t="str">
            <v>400 Main Street</v>
          </cell>
          <cell r="I47" t="str">
            <v>Walpole</v>
          </cell>
          <cell r="J47" t="str">
            <v>MA</v>
          </cell>
          <cell r="K47" t="str">
            <v>02081</v>
          </cell>
          <cell r="L47" t="str">
            <v>Russ Fleming</v>
          </cell>
          <cell r="M47" t="str">
            <v>781-338-6529</v>
          </cell>
          <cell r="N47" t="str">
            <v>RFleming@doe.mass.edu</v>
          </cell>
          <cell r="O47">
            <v>1</v>
          </cell>
          <cell r="P47">
            <v>538</v>
          </cell>
        </row>
        <row r="48">
          <cell r="A48">
            <v>47</v>
          </cell>
          <cell r="B48" t="str">
            <v>04060000</v>
          </cell>
          <cell r="C48" t="str">
            <v>Northampton-Smith Vocational Agricultural</v>
          </cell>
          <cell r="D48" t="str">
            <v>Public School District</v>
          </cell>
          <cell r="E48" t="str">
            <v>Superintendent</v>
          </cell>
          <cell r="F48" t="str">
            <v>Andrew Linkenhoker</v>
          </cell>
          <cell r="G48" t="str">
            <v>80 Locust Street</v>
          </cell>
          <cell r="I48" t="str">
            <v>Northampton</v>
          </cell>
          <cell r="J48" t="str">
            <v>MA</v>
          </cell>
          <cell r="K48" t="str">
            <v>01060</v>
          </cell>
          <cell r="L48" t="str">
            <v>Julia Foodman</v>
          </cell>
          <cell r="M48" t="str">
            <v>781-338-3577</v>
          </cell>
          <cell r="N48" t="str">
            <v>jfoodman@doe.mass.edu</v>
          </cell>
          <cell r="O48">
            <v>6</v>
          </cell>
          <cell r="P48">
            <v>491</v>
          </cell>
        </row>
        <row r="49">
          <cell r="A49">
            <v>48</v>
          </cell>
          <cell r="B49" t="str">
            <v>08530000</v>
          </cell>
          <cell r="C49" t="str">
            <v>Northeast Metropolitan Regional Vocational Technical</v>
          </cell>
          <cell r="D49" t="str">
            <v>Public School District</v>
          </cell>
          <cell r="E49" t="str">
            <v>Superintendent</v>
          </cell>
          <cell r="F49" t="str">
            <v>David DiBarri</v>
          </cell>
          <cell r="G49" t="str">
            <v>100 Hemlock Rd</v>
          </cell>
          <cell r="I49" t="str">
            <v>Wakefield</v>
          </cell>
          <cell r="J49" t="str">
            <v>MA</v>
          </cell>
          <cell r="K49" t="str">
            <v>01880</v>
          </cell>
          <cell r="L49" t="str">
            <v>Ellie Rounds-Bloom</v>
          </cell>
          <cell r="M49" t="str">
            <v>781-338-3128</v>
          </cell>
          <cell r="N49" t="str">
            <v>erounds-bloom@doe.mass.edu</v>
          </cell>
          <cell r="O49">
            <v>45</v>
          </cell>
          <cell r="P49">
            <v>1231</v>
          </cell>
        </row>
        <row r="50">
          <cell r="A50">
            <v>49</v>
          </cell>
          <cell r="B50" t="str">
            <v>08510000</v>
          </cell>
          <cell r="C50" t="str">
            <v>Northern Berkshire Regional Vocational Technical</v>
          </cell>
          <cell r="D50" t="str">
            <v>Public School District</v>
          </cell>
          <cell r="E50" t="str">
            <v>Superintendent</v>
          </cell>
          <cell r="F50" t="str">
            <v>James Brosnan</v>
          </cell>
          <cell r="G50" t="str">
            <v>70 Hodges Cross Rd</v>
          </cell>
          <cell r="I50" t="str">
            <v>North Adams</v>
          </cell>
          <cell r="J50" t="str">
            <v>MA</v>
          </cell>
          <cell r="K50" t="str">
            <v>01247</v>
          </cell>
          <cell r="L50" t="str">
            <v>Sue Mazzarella</v>
          </cell>
          <cell r="M50" t="str">
            <v>781-338-3587</v>
          </cell>
          <cell r="N50" t="str">
            <v>smazzarella@doe.mass.edu</v>
          </cell>
          <cell r="O50">
            <v>0</v>
          </cell>
          <cell r="P50">
            <v>486</v>
          </cell>
        </row>
        <row r="51">
          <cell r="A51">
            <v>50</v>
          </cell>
          <cell r="B51" t="str">
            <v>08550000</v>
          </cell>
          <cell r="C51" t="str">
            <v>Old Colony Regional Vocational Technical</v>
          </cell>
          <cell r="D51" t="str">
            <v>Public School District</v>
          </cell>
          <cell r="E51" t="str">
            <v>Superintendent</v>
          </cell>
          <cell r="F51" t="str">
            <v>Aaron Polansky</v>
          </cell>
          <cell r="G51" t="str">
            <v>476 North Avenue</v>
          </cell>
          <cell r="I51" t="str">
            <v>Rochester</v>
          </cell>
          <cell r="J51" t="str">
            <v>MA</v>
          </cell>
          <cell r="K51" t="str">
            <v>02770</v>
          </cell>
          <cell r="L51" t="str">
            <v>Aneesh Sahni</v>
          </cell>
          <cell r="M51" t="str">
            <v>781-338-3532</v>
          </cell>
          <cell r="N51" t="str">
            <v>aneesh.sahni@doe.mass.edu</v>
          </cell>
          <cell r="O51">
            <v>1</v>
          </cell>
          <cell r="P51">
            <v>531</v>
          </cell>
        </row>
        <row r="52">
          <cell r="A52">
            <v>51</v>
          </cell>
          <cell r="B52" t="str">
            <v>08600000</v>
          </cell>
          <cell r="C52" t="str">
            <v>Pathfinder Regional Vocational Technical</v>
          </cell>
          <cell r="D52" t="str">
            <v>Public School District</v>
          </cell>
          <cell r="E52" t="str">
            <v>Superintendent</v>
          </cell>
          <cell r="F52" t="str">
            <v>Gerald Paist</v>
          </cell>
          <cell r="G52" t="str">
            <v>240 Sykes Street</v>
          </cell>
          <cell r="I52" t="str">
            <v>Palmer</v>
          </cell>
          <cell r="J52" t="str">
            <v>MA</v>
          </cell>
          <cell r="K52" t="str">
            <v>01069</v>
          </cell>
          <cell r="L52" t="str">
            <v>Deb Walker</v>
          </cell>
          <cell r="M52" t="str">
            <v>781-338-3127</v>
          </cell>
          <cell r="N52" t="str">
            <v>djwalker@doe.mass.edu</v>
          </cell>
          <cell r="O52">
            <v>0</v>
          </cell>
          <cell r="P52">
            <v>620</v>
          </cell>
        </row>
        <row r="53">
          <cell r="A53">
            <v>52</v>
          </cell>
          <cell r="B53" t="str">
            <v>02290000</v>
          </cell>
          <cell r="C53" t="str">
            <v>Peabody</v>
          </cell>
          <cell r="D53" t="str">
            <v>Public School District</v>
          </cell>
          <cell r="E53" t="str">
            <v>Superintendent</v>
          </cell>
          <cell r="F53" t="str">
            <v>Herbert Levine</v>
          </cell>
          <cell r="G53" t="str">
            <v>27 Lowell Street</v>
          </cell>
          <cell r="I53" t="str">
            <v>Peabody</v>
          </cell>
          <cell r="J53" t="str">
            <v>MA</v>
          </cell>
          <cell r="K53" t="str">
            <v>01960</v>
          </cell>
          <cell r="L53" t="str">
            <v>Sue Mazzarella</v>
          </cell>
          <cell r="M53" t="str">
            <v>781-338-3587</v>
          </cell>
          <cell r="N53" t="str">
            <v>smazzarella@doe.mass.edu</v>
          </cell>
          <cell r="O53">
            <v>436</v>
          </cell>
          <cell r="P53">
            <v>5655</v>
          </cell>
        </row>
        <row r="54">
          <cell r="A54">
            <v>53</v>
          </cell>
          <cell r="B54" t="str">
            <v>02360000</v>
          </cell>
          <cell r="C54" t="str">
            <v>Pittsfield</v>
          </cell>
          <cell r="D54" t="str">
            <v>Public School District</v>
          </cell>
          <cell r="E54" t="str">
            <v>Superintendent</v>
          </cell>
          <cell r="F54" t="str">
            <v>Jason Mccandless</v>
          </cell>
          <cell r="G54" t="str">
            <v>269 First Street</v>
          </cell>
          <cell r="I54" t="str">
            <v>Pittsfield</v>
          </cell>
          <cell r="J54" t="str">
            <v>MA</v>
          </cell>
          <cell r="K54" t="str">
            <v>01201</v>
          </cell>
          <cell r="L54" t="str">
            <v>Beth O'Connell</v>
          </cell>
          <cell r="M54" t="str">
            <v>781-338-3132</v>
          </cell>
          <cell r="N54" t="str">
            <v>EO'Connell@doe.mass.edu</v>
          </cell>
          <cell r="O54">
            <v>215</v>
          </cell>
          <cell r="P54">
            <v>5333</v>
          </cell>
        </row>
        <row r="55">
          <cell r="A55">
            <v>54</v>
          </cell>
          <cell r="B55" t="str">
            <v>02390000</v>
          </cell>
          <cell r="C55" t="str">
            <v>Plymouth</v>
          </cell>
          <cell r="D55" t="str">
            <v>Public School District</v>
          </cell>
          <cell r="E55" t="str">
            <v>Superintendent</v>
          </cell>
          <cell r="F55" t="str">
            <v>Gary Maestas</v>
          </cell>
          <cell r="G55" t="str">
            <v>253 South Meadow Rd</v>
          </cell>
          <cell r="I55" t="str">
            <v>Plymouth</v>
          </cell>
          <cell r="J55" t="str">
            <v>MA</v>
          </cell>
          <cell r="K55" t="str">
            <v>02360</v>
          </cell>
          <cell r="L55" t="str">
            <v>Sue Mazzarella</v>
          </cell>
          <cell r="M55" t="str">
            <v>781-338-3587</v>
          </cell>
          <cell r="N55" t="str">
            <v>smazzarella@doe.mass.edu</v>
          </cell>
          <cell r="O55">
            <v>91</v>
          </cell>
          <cell r="P55">
            <v>7364</v>
          </cell>
        </row>
        <row r="56">
          <cell r="A56">
            <v>55</v>
          </cell>
          <cell r="B56" t="str">
            <v>02430000</v>
          </cell>
          <cell r="C56" t="str">
            <v>Quincy</v>
          </cell>
          <cell r="D56" t="str">
            <v>Public School District</v>
          </cell>
          <cell r="E56" t="str">
            <v>Superintendent</v>
          </cell>
          <cell r="F56" t="str">
            <v>Richard Decristofaro</v>
          </cell>
          <cell r="G56" t="str">
            <v>34 Coddington Street</v>
          </cell>
          <cell r="I56" t="str">
            <v>Quincy</v>
          </cell>
          <cell r="J56" t="str">
            <v>MA</v>
          </cell>
          <cell r="K56" t="str">
            <v>02169</v>
          </cell>
          <cell r="L56" t="str">
            <v>Deb Walker</v>
          </cell>
          <cell r="M56" t="str">
            <v>781-338-3127</v>
          </cell>
          <cell r="N56" t="str">
            <v>djwalker@doe.mass.edu</v>
          </cell>
          <cell r="O56">
            <v>1544</v>
          </cell>
          <cell r="P56">
            <v>9048</v>
          </cell>
        </row>
        <row r="57">
          <cell r="A57">
            <v>56</v>
          </cell>
          <cell r="B57" t="str">
            <v>02580000</v>
          </cell>
          <cell r="C57" t="str">
            <v>Salem</v>
          </cell>
          <cell r="D57" t="str">
            <v>Public School District</v>
          </cell>
          <cell r="E57" t="str">
            <v>Superintendent</v>
          </cell>
          <cell r="F57" t="str">
            <v>Margarita Ruiz</v>
          </cell>
          <cell r="G57" t="str">
            <v>29 Highland Avenue</v>
          </cell>
          <cell r="I57" t="str">
            <v>Salem</v>
          </cell>
          <cell r="J57" t="str">
            <v>MA</v>
          </cell>
          <cell r="K57" t="str">
            <v>01970</v>
          </cell>
          <cell r="L57" t="str">
            <v>Aneesh Sahni</v>
          </cell>
          <cell r="M57" t="str">
            <v>781-338-3532</v>
          </cell>
          <cell r="N57" t="str">
            <v>aneesh.sahni@doe.mass.edu</v>
          </cell>
          <cell r="O57">
            <v>488</v>
          </cell>
          <cell r="P57">
            <v>3646</v>
          </cell>
        </row>
        <row r="58">
          <cell r="A58">
            <v>57</v>
          </cell>
          <cell r="B58" t="str">
            <v>08710000</v>
          </cell>
          <cell r="C58" t="str">
            <v>Shawsheen Valley Regional Vocational Technical</v>
          </cell>
          <cell r="D58" t="str">
            <v>Public School District</v>
          </cell>
          <cell r="E58" t="str">
            <v>Superintendent</v>
          </cell>
          <cell r="F58" t="str">
            <v>Timothy Broadrick</v>
          </cell>
          <cell r="G58" t="str">
            <v>100 Cook Street</v>
          </cell>
          <cell r="I58" t="str">
            <v>Billerica</v>
          </cell>
          <cell r="J58" t="str">
            <v>MA</v>
          </cell>
          <cell r="K58" t="str">
            <v>01821</v>
          </cell>
          <cell r="L58" t="str">
            <v>Russ Fleming</v>
          </cell>
          <cell r="M58" t="str">
            <v>781-338-6529</v>
          </cell>
          <cell r="N58" t="str">
            <v>RFleming@doe.mass.edu</v>
          </cell>
          <cell r="O58">
            <v>0</v>
          </cell>
          <cell r="P58">
            <v>1311</v>
          </cell>
        </row>
        <row r="59">
          <cell r="A59">
            <v>58</v>
          </cell>
          <cell r="B59" t="str">
            <v>07600000</v>
          </cell>
          <cell r="C59" t="str">
            <v>Silver Lake</v>
          </cell>
          <cell r="D59" t="str">
            <v>Public School District</v>
          </cell>
          <cell r="E59" t="str">
            <v>Superintendent</v>
          </cell>
          <cell r="F59" t="str">
            <v>Joy Blackwood</v>
          </cell>
          <cell r="G59" t="str">
            <v>250 Pembroke Street</v>
          </cell>
          <cell r="I59" t="str">
            <v>Kingston</v>
          </cell>
          <cell r="J59" t="str">
            <v>MA</v>
          </cell>
          <cell r="K59" t="str">
            <v>02364</v>
          </cell>
          <cell r="L59" t="str">
            <v>Deb Walker</v>
          </cell>
          <cell r="M59" t="str">
            <v>781-338-3127</v>
          </cell>
          <cell r="N59" t="str">
            <v>djwalker@doe.mass.edu</v>
          </cell>
          <cell r="O59">
            <v>5</v>
          </cell>
          <cell r="P59">
            <v>1737</v>
          </cell>
        </row>
        <row r="60">
          <cell r="A60">
            <v>59</v>
          </cell>
          <cell r="B60" t="str">
            <v>02740000</v>
          </cell>
          <cell r="C60" t="str">
            <v>Somerville</v>
          </cell>
          <cell r="D60" t="str">
            <v>Public School District</v>
          </cell>
          <cell r="E60" t="str">
            <v>Superintendent</v>
          </cell>
          <cell r="F60" t="str">
            <v>Mary Skipper</v>
          </cell>
          <cell r="G60" t="str">
            <v>8 Bonair Street</v>
          </cell>
          <cell r="I60" t="str">
            <v>Somerville</v>
          </cell>
          <cell r="J60" t="str">
            <v>MA</v>
          </cell>
          <cell r="K60" t="str">
            <v>02145</v>
          </cell>
          <cell r="L60" t="str">
            <v>Aneesh Sahni</v>
          </cell>
          <cell r="M60" t="str">
            <v>781-338-3532</v>
          </cell>
          <cell r="N60" t="str">
            <v>aneesh.sahni@doe.mass.edu</v>
          </cell>
          <cell r="O60">
            <v>896</v>
          </cell>
          <cell r="P60">
            <v>4544</v>
          </cell>
        </row>
        <row r="61">
          <cell r="A61">
            <v>60</v>
          </cell>
          <cell r="B61" t="str">
            <v>08290000</v>
          </cell>
          <cell r="C61" t="str">
            <v>South Middlesex Regional Vocational Technical</v>
          </cell>
          <cell r="D61" t="str">
            <v>Public School District</v>
          </cell>
          <cell r="E61" t="str">
            <v>Superintendent</v>
          </cell>
          <cell r="F61" t="str">
            <v>Jonathan Evans</v>
          </cell>
          <cell r="G61" t="str">
            <v>750 Winter Street</v>
          </cell>
          <cell r="I61" t="str">
            <v>Framingham</v>
          </cell>
          <cell r="J61" t="str">
            <v>MA</v>
          </cell>
          <cell r="K61" t="str">
            <v>01702</v>
          </cell>
          <cell r="L61" t="str">
            <v>Russ Fleming</v>
          </cell>
          <cell r="M61" t="str">
            <v>781-338-6529</v>
          </cell>
          <cell r="N61" t="str">
            <v>RFleming@doe.mass.edu</v>
          </cell>
          <cell r="O61">
            <v>69</v>
          </cell>
          <cell r="P61">
            <v>720</v>
          </cell>
        </row>
        <row r="62">
          <cell r="A62">
            <v>61</v>
          </cell>
          <cell r="B62" t="str">
            <v>08730000</v>
          </cell>
          <cell r="C62" t="str">
            <v>South Shore Regional Vocational Technical</v>
          </cell>
          <cell r="D62" t="str">
            <v>Public School District</v>
          </cell>
          <cell r="E62" t="str">
            <v>Superintendent</v>
          </cell>
          <cell r="F62" t="str">
            <v>Thomas Hickey</v>
          </cell>
          <cell r="G62" t="str">
            <v>476 Webster Street</v>
          </cell>
          <cell r="I62" t="str">
            <v>Hanover</v>
          </cell>
          <cell r="J62" t="str">
            <v>MA</v>
          </cell>
          <cell r="K62" t="str">
            <v>02339</v>
          </cell>
          <cell r="L62" t="str">
            <v>Beth O'Connell</v>
          </cell>
          <cell r="M62" t="str">
            <v>781-338-3132</v>
          </cell>
          <cell r="N62" t="str">
            <v>EO'Connell@doe.mass.edu</v>
          </cell>
          <cell r="O62">
            <v>0</v>
          </cell>
          <cell r="P62">
            <v>636</v>
          </cell>
        </row>
        <row r="63">
          <cell r="A63">
            <v>62</v>
          </cell>
          <cell r="B63" t="str">
            <v>08720000</v>
          </cell>
          <cell r="C63" t="str">
            <v>Southeastern Regional Vocational Technical</v>
          </cell>
          <cell r="D63" t="str">
            <v>Public School District</v>
          </cell>
          <cell r="E63" t="str">
            <v>Superintendent</v>
          </cell>
          <cell r="F63" t="str">
            <v>Luis Lopes</v>
          </cell>
          <cell r="G63" t="str">
            <v>250 Foundry Street</v>
          </cell>
          <cell r="I63" t="str">
            <v>South Easton</v>
          </cell>
          <cell r="J63" t="str">
            <v>MA</v>
          </cell>
          <cell r="K63" t="str">
            <v>02375</v>
          </cell>
          <cell r="L63" t="str">
            <v>Julia Foodman</v>
          </cell>
          <cell r="M63" t="str">
            <v>781-338-3577</v>
          </cell>
          <cell r="N63" t="str">
            <v>jfoodman@doe.mass.edu</v>
          </cell>
          <cell r="O63">
            <v>15</v>
          </cell>
          <cell r="P63">
            <v>1409</v>
          </cell>
        </row>
        <row r="64">
          <cell r="A64">
            <v>63</v>
          </cell>
          <cell r="B64" t="str">
            <v>07650000</v>
          </cell>
          <cell r="C64" t="str">
            <v>Southern Berkshire</v>
          </cell>
          <cell r="D64" t="str">
            <v>Public School District</v>
          </cell>
          <cell r="E64" t="str">
            <v>Superintendent</v>
          </cell>
          <cell r="F64" t="str">
            <v>Beth Regulbuto</v>
          </cell>
          <cell r="G64" t="str">
            <v>PO BOX 339</v>
          </cell>
          <cell r="I64" t="str">
            <v>Sheffield</v>
          </cell>
          <cell r="J64" t="str">
            <v>MA</v>
          </cell>
          <cell r="K64" t="str">
            <v>01257</v>
          </cell>
          <cell r="L64" t="str">
            <v>Alex Lilley</v>
          </cell>
          <cell r="M64" t="str">
            <v>781-338-6212</v>
          </cell>
          <cell r="N64" t="str">
            <v>alilley@doe.mass.edu</v>
          </cell>
          <cell r="O64">
            <v>11</v>
          </cell>
          <cell r="P64">
            <v>646</v>
          </cell>
        </row>
        <row r="65">
          <cell r="A65">
            <v>64</v>
          </cell>
          <cell r="B65" t="str">
            <v>08760000</v>
          </cell>
          <cell r="C65" t="str">
            <v>Southern Worcester County Regional Vocational Technical</v>
          </cell>
          <cell r="D65" t="str">
            <v>Public School District</v>
          </cell>
          <cell r="E65" t="str">
            <v>Superintendent</v>
          </cell>
          <cell r="F65" t="str">
            <v>John LaFleche</v>
          </cell>
          <cell r="G65" t="str">
            <v>57 Old Muggett Hill Road</v>
          </cell>
          <cell r="I65" t="str">
            <v>Charlton</v>
          </cell>
          <cell r="J65" t="str">
            <v>MA</v>
          </cell>
          <cell r="K65" t="str">
            <v>01507</v>
          </cell>
          <cell r="L65" t="str">
            <v>Sue Mazzarella</v>
          </cell>
          <cell r="M65" t="str">
            <v>781-338-3587</v>
          </cell>
          <cell r="N65" t="str">
            <v>smazzarella@doe.mass.edu</v>
          </cell>
          <cell r="O65">
            <v>2</v>
          </cell>
          <cell r="P65">
            <v>1103</v>
          </cell>
        </row>
        <row r="66">
          <cell r="A66">
            <v>65</v>
          </cell>
          <cell r="B66" t="str">
            <v>07670000</v>
          </cell>
          <cell r="C66" t="str">
            <v>Spencer-E Brookfield</v>
          </cell>
          <cell r="D66" t="str">
            <v>Public School District</v>
          </cell>
          <cell r="E66" t="str">
            <v>Superintendent</v>
          </cell>
          <cell r="F66" t="str">
            <v>Jodi Bourassa</v>
          </cell>
          <cell r="G66" t="str">
            <v>306 Main Street</v>
          </cell>
          <cell r="I66" t="str">
            <v>Spencer</v>
          </cell>
          <cell r="J66" t="str">
            <v>MA</v>
          </cell>
          <cell r="K66" t="str">
            <v>01562</v>
          </cell>
          <cell r="L66" t="str">
            <v>Aneesh Sahni</v>
          </cell>
          <cell r="M66" t="str">
            <v>781-338-3532</v>
          </cell>
          <cell r="N66" t="str">
            <v>aneesh.sahni@doe.mass.edu</v>
          </cell>
          <cell r="O66">
            <v>39</v>
          </cell>
          <cell r="P66">
            <v>1337</v>
          </cell>
        </row>
        <row r="67">
          <cell r="A67">
            <v>66</v>
          </cell>
          <cell r="B67" t="str">
            <v>02810000</v>
          </cell>
          <cell r="C67" t="str">
            <v>Springfield</v>
          </cell>
          <cell r="D67" t="str">
            <v>Public School District</v>
          </cell>
          <cell r="E67" t="str">
            <v>Superintendent</v>
          </cell>
          <cell r="F67" t="str">
            <v>Daniel Warwick</v>
          </cell>
          <cell r="G67" t="str">
            <v>1550 Main Street</v>
          </cell>
          <cell r="I67" t="str">
            <v>Springfield</v>
          </cell>
          <cell r="J67" t="str">
            <v>MA</v>
          </cell>
          <cell r="K67" t="str">
            <v>01103</v>
          </cell>
          <cell r="L67" t="str">
            <v>Alex Lilley</v>
          </cell>
          <cell r="M67" t="str">
            <v>781-338-6212</v>
          </cell>
          <cell r="N67" t="str">
            <v>alilley@doe.mass.edu</v>
          </cell>
          <cell r="O67">
            <v>4340</v>
          </cell>
          <cell r="P67">
            <v>24371</v>
          </cell>
        </row>
        <row r="68">
          <cell r="A68">
            <v>67</v>
          </cell>
          <cell r="B68" t="str">
            <v>02840000</v>
          </cell>
          <cell r="C68" t="str">
            <v>Stoneham</v>
          </cell>
          <cell r="D68" t="str">
            <v>Public School District</v>
          </cell>
          <cell r="E68" t="str">
            <v>Superintendent</v>
          </cell>
          <cell r="F68" t="str">
            <v>John Macero</v>
          </cell>
          <cell r="G68" t="str">
            <v>149 Franklin Street</v>
          </cell>
          <cell r="I68" t="str">
            <v>Stoneham</v>
          </cell>
          <cell r="J68" t="str">
            <v>MA</v>
          </cell>
          <cell r="K68" t="str">
            <v>02180</v>
          </cell>
          <cell r="L68" t="str">
            <v>Julia Foodman</v>
          </cell>
          <cell r="M68" t="str">
            <v>781-338-3577</v>
          </cell>
          <cell r="N68" t="str">
            <v>jfoodman@doe.mass.edu</v>
          </cell>
          <cell r="O68">
            <v>80</v>
          </cell>
          <cell r="P68">
            <v>2253</v>
          </cell>
        </row>
        <row r="69">
          <cell r="A69">
            <v>68</v>
          </cell>
          <cell r="B69" t="str">
            <v>07700000</v>
          </cell>
          <cell r="C69" t="str">
            <v>Tantasqua</v>
          </cell>
          <cell r="D69" t="str">
            <v>Public School District</v>
          </cell>
          <cell r="E69" t="str">
            <v>Superintendent</v>
          </cell>
          <cell r="F69" t="str">
            <v>Erin Nosek</v>
          </cell>
          <cell r="G69" t="str">
            <v>320A Brookfield Rd</v>
          </cell>
          <cell r="I69" t="str">
            <v>Fiskdale</v>
          </cell>
          <cell r="J69" t="str">
            <v>MA</v>
          </cell>
          <cell r="K69" t="str">
            <v>01518</v>
          </cell>
          <cell r="L69" t="str">
            <v>Russ Fleming</v>
          </cell>
          <cell r="M69" t="str">
            <v>781-338-6529</v>
          </cell>
          <cell r="N69" t="str">
            <v>RFleming@doe.mass.edu</v>
          </cell>
          <cell r="O69">
            <v>4</v>
          </cell>
          <cell r="P69">
            <v>1775</v>
          </cell>
        </row>
        <row r="70">
          <cell r="A70">
            <v>69</v>
          </cell>
          <cell r="B70" t="str">
            <v>02930000</v>
          </cell>
          <cell r="C70" t="str">
            <v>Taunton</v>
          </cell>
          <cell r="D70" t="str">
            <v>Public School District</v>
          </cell>
          <cell r="E70" t="str">
            <v>Superintendent</v>
          </cell>
          <cell r="F70" t="str">
            <v>Julie Hackett</v>
          </cell>
          <cell r="G70" t="str">
            <v>215 Harris Street</v>
          </cell>
          <cell r="I70" t="str">
            <v>Taunton</v>
          </cell>
          <cell r="J70" t="str">
            <v>MA</v>
          </cell>
          <cell r="K70" t="str">
            <v>02780</v>
          </cell>
          <cell r="L70" t="str">
            <v>Julia Foodman</v>
          </cell>
          <cell r="M70" t="str">
            <v>781-338-3577</v>
          </cell>
          <cell r="N70" t="str">
            <v>jfoodman@doe.mass.edu</v>
          </cell>
          <cell r="O70">
            <v>366</v>
          </cell>
          <cell r="P70">
            <v>7755</v>
          </cell>
        </row>
        <row r="71">
          <cell r="A71">
            <v>70</v>
          </cell>
          <cell r="B71" t="str">
            <v>08780000</v>
          </cell>
          <cell r="C71" t="str">
            <v>Tri-County Regional Vocational Technical</v>
          </cell>
          <cell r="D71" t="str">
            <v>Public School District</v>
          </cell>
          <cell r="E71" t="str">
            <v>Superintendent</v>
          </cell>
          <cell r="F71" t="str">
            <v>Stephen Dockray</v>
          </cell>
          <cell r="G71" t="str">
            <v>147 Pond Street</v>
          </cell>
          <cell r="I71" t="str">
            <v>Franklin</v>
          </cell>
          <cell r="J71" t="str">
            <v>MA</v>
          </cell>
          <cell r="K71" t="str">
            <v>02038</v>
          </cell>
          <cell r="L71" t="str">
            <v>Alex Lilley</v>
          </cell>
          <cell r="M71" t="str">
            <v>781-338-6212</v>
          </cell>
          <cell r="N71" t="str">
            <v>alilley@doe.mass.edu</v>
          </cell>
          <cell r="O71">
            <v>3</v>
          </cell>
          <cell r="P71">
            <v>975</v>
          </cell>
        </row>
        <row r="72">
          <cell r="A72">
            <v>71</v>
          </cell>
          <cell r="B72" t="str">
            <v>08790000</v>
          </cell>
          <cell r="C72" t="str">
            <v>Upper Cape Cod Regional Vocational Technical</v>
          </cell>
          <cell r="D72" t="str">
            <v>Public School District</v>
          </cell>
          <cell r="E72" t="str">
            <v>Superintendent</v>
          </cell>
          <cell r="F72" t="str">
            <v>Robert Dutch</v>
          </cell>
          <cell r="G72" t="str">
            <v>220 Sandwich Rd</v>
          </cell>
          <cell r="I72" t="str">
            <v>Bourne</v>
          </cell>
          <cell r="J72" t="str">
            <v>MA</v>
          </cell>
          <cell r="K72" t="str">
            <v>02532</v>
          </cell>
          <cell r="L72" t="str">
            <v>Ellie Rounds-Bloom</v>
          </cell>
          <cell r="M72" t="str">
            <v>781-338-3128</v>
          </cell>
          <cell r="N72" t="str">
            <v>erounds-bloom@doe.mass.edu</v>
          </cell>
          <cell r="O72">
            <v>0</v>
          </cell>
          <cell r="P72">
            <v>698</v>
          </cell>
        </row>
        <row r="73">
          <cell r="A73">
            <v>72</v>
          </cell>
          <cell r="B73" t="str">
            <v>03080000</v>
          </cell>
          <cell r="C73" t="str">
            <v>Waltham</v>
          </cell>
          <cell r="D73" t="str">
            <v>Public School District</v>
          </cell>
          <cell r="E73" t="str">
            <v>Superintendent</v>
          </cell>
          <cell r="F73" t="str">
            <v>Drew Echelson</v>
          </cell>
          <cell r="G73" t="str">
            <v>617 Lexington Street</v>
          </cell>
          <cell r="I73" t="str">
            <v>Waltham</v>
          </cell>
          <cell r="J73" t="str">
            <v>MA</v>
          </cell>
          <cell r="K73" t="str">
            <v>02452</v>
          </cell>
          <cell r="L73" t="str">
            <v>Sue Mazzarella</v>
          </cell>
          <cell r="M73" t="str">
            <v>781-338-3587</v>
          </cell>
          <cell r="N73" t="str">
            <v>smazzarella@doe.mass.edu</v>
          </cell>
          <cell r="O73">
            <v>1260</v>
          </cell>
          <cell r="P73">
            <v>5447</v>
          </cell>
        </row>
        <row r="74">
          <cell r="A74">
            <v>73</v>
          </cell>
          <cell r="B74" t="str">
            <v>03100000</v>
          </cell>
          <cell r="C74" t="str">
            <v>Wareham</v>
          </cell>
          <cell r="D74" t="str">
            <v>Public School District</v>
          </cell>
          <cell r="E74" t="str">
            <v>Superintendent</v>
          </cell>
          <cell r="F74" t="str">
            <v>Kimberly Shaver-Hood</v>
          </cell>
          <cell r="G74" t="str">
            <v>48 Marion Road</v>
          </cell>
          <cell r="I74" t="str">
            <v>Wareham</v>
          </cell>
          <cell r="J74" t="str">
            <v>MA</v>
          </cell>
          <cell r="K74" t="str">
            <v>02571</v>
          </cell>
          <cell r="L74" t="str">
            <v>Ellie Rounds-Bloom</v>
          </cell>
          <cell r="M74" t="str">
            <v>781-338-3128</v>
          </cell>
          <cell r="N74" t="str">
            <v>erounds-bloom@doe.mass.edu</v>
          </cell>
          <cell r="O74">
            <v>25</v>
          </cell>
          <cell r="P74">
            <v>2217</v>
          </cell>
        </row>
        <row r="75">
          <cell r="A75">
            <v>74</v>
          </cell>
          <cell r="B75" t="str">
            <v>03140000</v>
          </cell>
          <cell r="C75" t="str">
            <v>Watertown</v>
          </cell>
          <cell r="D75" t="str">
            <v>Public School District</v>
          </cell>
          <cell r="E75" t="str">
            <v>Superintendent</v>
          </cell>
          <cell r="F75" t="str">
            <v>Deanne Galdston</v>
          </cell>
          <cell r="G75" t="str">
            <v>30 Common Street</v>
          </cell>
          <cell r="I75" t="str">
            <v>Watertown</v>
          </cell>
          <cell r="J75" t="str">
            <v>MA</v>
          </cell>
          <cell r="K75" t="str">
            <v>02472</v>
          </cell>
          <cell r="L75" t="str">
            <v>Aneesh Sahni</v>
          </cell>
          <cell r="M75" t="str">
            <v>781-338-3532</v>
          </cell>
          <cell r="N75" t="str">
            <v>aneesh.sahni@doe.mass.edu</v>
          </cell>
          <cell r="O75">
            <v>317</v>
          </cell>
          <cell r="P75">
            <v>2453</v>
          </cell>
        </row>
        <row r="76">
          <cell r="A76">
            <v>75</v>
          </cell>
          <cell r="B76" t="str">
            <v>03250000</v>
          </cell>
          <cell r="C76" t="str">
            <v>Westfield</v>
          </cell>
          <cell r="D76" t="str">
            <v>Public School District</v>
          </cell>
          <cell r="E76" t="str">
            <v>Superintendent</v>
          </cell>
          <cell r="F76" t="str">
            <v>Stefan Czaporowski</v>
          </cell>
          <cell r="G76" t="str">
            <v>94 North Elm Street</v>
          </cell>
          <cell r="H76" t="str">
            <v>Suite 101</v>
          </cell>
          <cell r="I76" t="str">
            <v>Westfield</v>
          </cell>
          <cell r="J76" t="str">
            <v>MA</v>
          </cell>
          <cell r="K76" t="str">
            <v>01085</v>
          </cell>
          <cell r="L76" t="str">
            <v>Alex Lilley</v>
          </cell>
          <cell r="M76" t="str">
            <v>781-338-6212</v>
          </cell>
          <cell r="N76" t="str">
            <v>alilley@doe.mass.edu</v>
          </cell>
          <cell r="O76">
            <v>317</v>
          </cell>
          <cell r="P76">
            <v>5256</v>
          </cell>
        </row>
        <row r="77">
          <cell r="A77">
            <v>76</v>
          </cell>
          <cell r="B77" t="str">
            <v>03360000</v>
          </cell>
          <cell r="C77" t="str">
            <v>Weymouth</v>
          </cell>
          <cell r="D77" t="str">
            <v>Public School District</v>
          </cell>
          <cell r="E77" t="str">
            <v>Superintendent</v>
          </cell>
          <cell r="F77" t="str">
            <v>Jennifer Curtis-Whipple</v>
          </cell>
          <cell r="G77" t="str">
            <v>111 Middle Street</v>
          </cell>
          <cell r="I77" t="str">
            <v>Weymouth</v>
          </cell>
          <cell r="J77" t="str">
            <v>MA</v>
          </cell>
          <cell r="K77" t="str">
            <v>02189</v>
          </cell>
          <cell r="L77" t="str">
            <v>Ellie Rounds-Bloom</v>
          </cell>
          <cell r="M77" t="str">
            <v>781-338-3128</v>
          </cell>
          <cell r="N77" t="str">
            <v>erounds-bloom@doe.mass.edu</v>
          </cell>
          <cell r="O77">
            <v>232</v>
          </cell>
          <cell r="P77">
            <v>5813</v>
          </cell>
        </row>
        <row r="78">
          <cell r="A78">
            <v>77</v>
          </cell>
          <cell r="B78" t="str">
            <v>08850000</v>
          </cell>
          <cell r="C78" t="str">
            <v>Whittier Regional Vocational Technical</v>
          </cell>
          <cell r="D78" t="str">
            <v>Public School District</v>
          </cell>
          <cell r="E78" t="str">
            <v>Superintendent</v>
          </cell>
          <cell r="F78" t="str">
            <v>Maureen Lynch</v>
          </cell>
          <cell r="G78" t="str">
            <v>115 Amesbury Line Rd</v>
          </cell>
          <cell r="I78" t="str">
            <v>Haverhill</v>
          </cell>
          <cell r="J78" t="str">
            <v>MA</v>
          </cell>
          <cell r="K78" t="str">
            <v>01830</v>
          </cell>
          <cell r="L78" t="str">
            <v>Aneesh Sahni</v>
          </cell>
          <cell r="M78" t="str">
            <v>781-338-3532</v>
          </cell>
          <cell r="N78" t="str">
            <v>aneesh.sahni@doe.mass.edu</v>
          </cell>
          <cell r="O78">
            <v>13</v>
          </cell>
          <cell r="P78">
            <v>1247</v>
          </cell>
        </row>
        <row r="79">
          <cell r="A79">
            <v>78</v>
          </cell>
          <cell r="B79" t="str">
            <v>03480000</v>
          </cell>
          <cell r="C79" t="str">
            <v>Worcester</v>
          </cell>
          <cell r="D79" t="str">
            <v>Public School District</v>
          </cell>
          <cell r="E79" t="str">
            <v>Superintendent</v>
          </cell>
          <cell r="F79" t="str">
            <v>Maureen Binienda</v>
          </cell>
          <cell r="G79" t="str">
            <v>20 Irving Street</v>
          </cell>
          <cell r="I79" t="str">
            <v>Worcester</v>
          </cell>
          <cell r="J79" t="str">
            <v>MA</v>
          </cell>
          <cell r="K79" t="str">
            <v>01609</v>
          </cell>
          <cell r="L79" t="str">
            <v>Russ Fleming</v>
          </cell>
          <cell r="M79" t="str">
            <v>781-338-6529</v>
          </cell>
          <cell r="N79" t="str">
            <v>RFleming@doe.mass.edu</v>
          </cell>
          <cell r="O79">
            <v>7958</v>
          </cell>
          <cell r="P79">
            <v>24429</v>
          </cell>
        </row>
      </sheetData>
      <sheetData sheetId="1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ABE Class Plan"/>
      <sheetName val="ESOL Class Plan"/>
      <sheetName val=" Budget"/>
      <sheetName val=" Match Budget"/>
      <sheetName val=" Sub Budget"/>
      <sheetName val=" Sub Budget (2)"/>
      <sheetName val=" Sub Budget (3)"/>
      <sheetName val="CALC Summary"/>
      <sheetName val="IET Class Plan"/>
      <sheetName val="IET Budget"/>
      <sheetName val="IET Match Budget"/>
      <sheetName val="IET Sub Budget"/>
      <sheetName val="IET Sub Budget 2"/>
      <sheetName val="IET Summary"/>
      <sheetName val="IET II Class Plan"/>
      <sheetName val="IET II Budget"/>
      <sheetName val="IET II Match Budget"/>
      <sheetName val="IET II Sub Budget"/>
      <sheetName val="IET II Sub Budget 2"/>
      <sheetName val="IET II Summary"/>
      <sheetName val="GRANT SUMMARY"/>
      <sheetName val="Federal Grant - ISA crosswalk"/>
      <sheetName val="Indirect Cost Calculator"/>
      <sheetName val="IET IELCE Ind Cost Calc"/>
      <sheetName val="IET IELCE II Ind Cost Calc"/>
      <sheetName val="Sum Indirect Cost Calcu"/>
      <sheetName val="DROP-DOW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ABE Class Plan"/>
      <sheetName val="ESOL Class Plan"/>
      <sheetName val=" Budget"/>
      <sheetName val="Match ABE Class Plan"/>
      <sheetName val="Match ESOL Class Plan"/>
      <sheetName val=" Match Budget"/>
      <sheetName val=" Sub Budget"/>
      <sheetName val="Sub Ind Cost Calc"/>
      <sheetName val=" Sub Budget (2)"/>
      <sheetName val="Sub Ind Cost Calc (2)"/>
      <sheetName val=" Sub Budget (3)"/>
      <sheetName val="Sub Ind Cost Calc (3)"/>
      <sheetName val="CALC Summary"/>
      <sheetName val="IET Class Plan"/>
      <sheetName val="IET Budget"/>
      <sheetName val="IET IELCE Ind Cost Calc"/>
      <sheetName val="Match IET Budget"/>
      <sheetName val="IET IELCE Match IndCostCalc"/>
      <sheetName val="IET Sub Budget"/>
      <sheetName val="IET IELCE Sub IDC Calc"/>
      <sheetName val="IET Sub Budget (2)"/>
      <sheetName val="IET IELCE Sub IDC Calc (2)"/>
      <sheetName val="IET Summary"/>
      <sheetName val="IET II Class Plan"/>
      <sheetName val="IET II Budget"/>
      <sheetName val="IET IELCE II Ind Cost Calc"/>
      <sheetName val="Match IET II Budget"/>
      <sheetName val="Match IET II IDC Calc"/>
      <sheetName val="IET II Sub Budget"/>
      <sheetName val="IET II Sub IDC Calc"/>
      <sheetName val="IET II Sub Budget (2)"/>
      <sheetName val="IET II Sub IDC Calc (2)"/>
      <sheetName val="IET II Summary"/>
      <sheetName val="GRANT SUMMARY"/>
      <sheetName val="GRANT SUMM IDC CALCULATOR"/>
      <sheetName val="State Grant - ISA crosswalk"/>
      <sheetName val="Federal Grant - ISA crosswalk"/>
      <sheetName val="Indirect Cost Calculator"/>
      <sheetName val="Match Indirect Cost Calculator"/>
      <sheetName val="IET IELCE Match IndCostCalc (2"/>
      <sheetName val="Sum Indirect Cost Calcu"/>
      <sheetName val="DROP-DOW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tion"/>
      <sheetName val="Step_by_Step"/>
      <sheetName val="Planning"/>
      <sheetName val="Detail_Info"/>
      <sheetName val="Convert"/>
      <sheetName val="Amendment"/>
      <sheetName val="Contract_Form"/>
      <sheetName val="Summary"/>
      <sheetName val="GTD"/>
      <sheetName val="Fund_List"/>
      <sheetName val="Leas"/>
      <sheetName val="Data"/>
      <sheetName val="Data_Ad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">
          <cell r="A2" t="str">
            <v>Select a fund</v>
          </cell>
        </row>
        <row r="3">
          <cell r="A3" t="str">
            <v>625 Summer Elementary ASSP</v>
          </cell>
        </row>
        <row r="4">
          <cell r="A4" t="str">
            <v>632 School Year Elementary ASSP</v>
          </cell>
        </row>
        <row r="5">
          <cell r="A5" t="str">
            <v>626 Summer High School ASSP</v>
          </cell>
        </row>
        <row r="6">
          <cell r="A6" t="str">
            <v>627 School Year High School ASSP</v>
          </cell>
        </row>
        <row r="7">
          <cell r="A7" t="str">
            <v>624 Summer English Language Learners</v>
          </cell>
        </row>
        <row r="8">
          <cell r="A8" t="str">
            <v>599 After School &amp; Out of School Prog.</v>
          </cell>
        </row>
      </sheetData>
      <sheetData sheetId="10"/>
      <sheetData sheetId="11"/>
      <sheetData sheetId="1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 Page"/>
      <sheetName val="supt list 010808"/>
      <sheetName val="Cover"/>
      <sheetName val="ARRA - 770"/>
      <sheetName val="770 AMI"/>
      <sheetName val="Analysis"/>
      <sheetName val="770 Form 1"/>
      <sheetName val="770 Form 2"/>
      <sheetName val="Title I - 305"/>
      <sheetName val="SchoolInfo"/>
      <sheetName val="305 AMI"/>
      <sheetName val="T1 Form 1"/>
      <sheetName val="305 Form 2"/>
      <sheetName val="Carryover (CO)"/>
      <sheetName val="CO AMI"/>
      <sheetName val="CO Form 1"/>
      <sheetName val="CO Form 2"/>
      <sheetName val="Indir Cost Calculator"/>
      <sheetName val="Summary"/>
      <sheetName val="Schedule 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 ME 1st"/>
      <sheetName val="Signature Page"/>
      <sheetName val="Contact Information"/>
      <sheetName val="Maintenance of Effort"/>
      <sheetName val="Proportionate Share 240"/>
      <sheetName val="CEIS 240"/>
      <sheetName val="M3 240"/>
      <sheetName val="Reservations 240"/>
      <sheetName val="Narrative 240"/>
      <sheetName val="Budget 240"/>
      <sheetName val="Proportionate Share 262"/>
      <sheetName val="Reservations 262"/>
      <sheetName val="CEIS 262"/>
      <sheetName val="Narrative 262"/>
      <sheetName val="Budget 262"/>
      <sheetName val="Schedule A"/>
      <sheetName val="DataLookupValues"/>
      <sheetName val="dataDistrictList"/>
      <sheetName val="LiaisonList"/>
      <sheetName val="dropdow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7">
          <cell r="B7" t="str">
            <v>Hudson</v>
          </cell>
          <cell r="D7" t="str">
            <v>0141</v>
          </cell>
          <cell r="F7" t="str">
            <v>Ellie Rounds-Bloom</v>
          </cell>
        </row>
        <row r="8">
          <cell r="B8" t="str">
            <v>155 Apsley Street</v>
          </cell>
          <cell r="F8" t="str">
            <v>781-338-3128</v>
          </cell>
        </row>
        <row r="9">
          <cell r="F9" t="str">
            <v>erounds-bloom@doe.mass.edu</v>
          </cell>
        </row>
        <row r="10">
          <cell r="B10" t="str">
            <v>Hudson, MA 01749</v>
          </cell>
        </row>
      </sheetData>
      <sheetData sheetId="17"/>
      <sheetData sheetId="18"/>
      <sheetData sheetId="19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 ME FIRST"/>
      <sheetName val="1. Signature Page"/>
      <sheetName val="2. Contact Information"/>
      <sheetName val="3. Expenditures"/>
      <sheetName val="4. Budget"/>
      <sheetName val="Schedule A"/>
      <sheetName val="LiasionList"/>
      <sheetName val="dropdown"/>
      <sheetName val="DataDistrictList"/>
      <sheetName val="DataLookupValues"/>
      <sheetName val="drop down"/>
      <sheetName val="liaison"/>
      <sheetName val="district list"/>
      <sheetName val="5. ISA crosswal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6">
          <cell r="B6" t="str">
            <v>Brookline, MA 02445</v>
          </cell>
        </row>
      </sheetData>
      <sheetData sheetId="10"/>
      <sheetData sheetId="11"/>
      <sheetData sheetId="12"/>
      <sheetData sheetId="13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 ME FIRST"/>
      <sheetName val="1. Signature Page"/>
      <sheetName val="2. Contact Information"/>
      <sheetName val="3. Expenditures"/>
      <sheetName val="4. Budget"/>
      <sheetName val="Schedule A"/>
      <sheetName val="LiasionList"/>
      <sheetName val="dropdown"/>
      <sheetName val="DataDistrictList"/>
      <sheetName val="DataLookupValues"/>
      <sheetName val="drop down"/>
      <sheetName val="liaison"/>
      <sheetName val="district list"/>
      <sheetName val="5. ISA crosswal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6">
          <cell r="B6" t="str">
            <v>Brookline, MA 02445</v>
          </cell>
        </row>
      </sheetData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macomptroller.org/expenditure-classification-handbook" TargetMode="External"/><Relationship Id="rId1" Type="http://schemas.openxmlformats.org/officeDocument/2006/relationships/hyperlink" Target="https://www.macomptroller.org/fiscal-year-updates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AE7932-0096-43F1-8C68-1297FA04E699}">
  <dimension ref="A1:E23"/>
  <sheetViews>
    <sheetView tabSelected="1" zoomScaleNormal="100" workbookViewId="0"/>
  </sheetViews>
  <sheetFormatPr defaultColWidth="8.7109375" defaultRowHeight="15" x14ac:dyDescent="0.25"/>
  <cols>
    <col min="1" max="2" width="14.5703125" style="2" customWidth="1"/>
    <col min="3" max="3" width="74.140625" style="2" customWidth="1"/>
    <col min="4" max="4" width="8.7109375" style="2"/>
    <col min="5" max="5" width="0" style="2" hidden="1" customWidth="1"/>
    <col min="6" max="16384" width="8.7109375" style="2"/>
  </cols>
  <sheetData>
    <row r="1" spans="1:5" ht="20.100000000000001" customHeight="1" thickTop="1" x14ac:dyDescent="0.25">
      <c r="A1" s="54" t="s">
        <v>0</v>
      </c>
      <c r="B1" s="55"/>
      <c r="C1" s="63"/>
    </row>
    <row r="2" spans="1:5" x14ac:dyDescent="0.25">
      <c r="A2" s="47"/>
      <c r="B2" s="48"/>
      <c r="C2" s="49"/>
    </row>
    <row r="3" spans="1:5" x14ac:dyDescent="0.25">
      <c r="A3" s="47"/>
      <c r="B3" s="48"/>
      <c r="C3" s="49"/>
    </row>
    <row r="4" spans="1:5" x14ac:dyDescent="0.25">
      <c r="A4" s="74" t="s">
        <v>1</v>
      </c>
      <c r="B4" s="75"/>
      <c r="C4" s="76"/>
    </row>
    <row r="5" spans="1:5" x14ac:dyDescent="0.25">
      <c r="A5" s="74" t="s">
        <v>82</v>
      </c>
      <c r="B5" s="75"/>
      <c r="C5" s="76"/>
    </row>
    <row r="6" spans="1:5" x14ac:dyDescent="0.25">
      <c r="A6" s="64"/>
      <c r="B6" s="65"/>
      <c r="C6" s="66"/>
    </row>
    <row r="7" spans="1:5" ht="29.1" customHeight="1" x14ac:dyDescent="0.25">
      <c r="A7" s="77" t="s">
        <v>83</v>
      </c>
      <c r="B7" s="78"/>
      <c r="C7" s="79"/>
    </row>
    <row r="8" spans="1:5" s="3" customFormat="1" ht="15.75" thickBot="1" x14ac:dyDescent="0.3">
      <c r="A8" s="50"/>
      <c r="B8" s="51"/>
      <c r="C8" s="52"/>
    </row>
    <row r="9" spans="1:5" ht="14.45" customHeight="1" thickTop="1" x14ac:dyDescent="0.25">
      <c r="A9" s="80" t="s">
        <v>2</v>
      </c>
      <c r="B9" s="82" t="s">
        <v>3</v>
      </c>
      <c r="C9" s="56" t="s">
        <v>4</v>
      </c>
    </row>
    <row r="10" spans="1:5" ht="52.5" customHeight="1" x14ac:dyDescent="0.25">
      <c r="A10" s="81"/>
      <c r="B10" s="83"/>
      <c r="C10" s="57"/>
      <c r="E10" s="2" t="s">
        <v>5</v>
      </c>
    </row>
    <row r="11" spans="1:5" ht="51.95" customHeight="1" x14ac:dyDescent="0.25">
      <c r="A11" s="59" t="s">
        <v>6</v>
      </c>
      <c r="B11" s="58"/>
      <c r="C11" s="61"/>
      <c r="E11" s="2" t="s">
        <v>7</v>
      </c>
    </row>
    <row r="12" spans="1:5" ht="51.95" customHeight="1" x14ac:dyDescent="0.25">
      <c r="A12" s="59" t="s">
        <v>8</v>
      </c>
      <c r="B12" s="58"/>
      <c r="C12" s="61"/>
    </row>
    <row r="13" spans="1:5" ht="51.95" customHeight="1" x14ac:dyDescent="0.25">
      <c r="A13" s="59" t="s">
        <v>9</v>
      </c>
      <c r="B13" s="58"/>
      <c r="C13" s="61"/>
    </row>
    <row r="14" spans="1:5" ht="51.95" customHeight="1" x14ac:dyDescent="0.25">
      <c r="A14" s="59" t="s">
        <v>10</v>
      </c>
      <c r="B14" s="58"/>
      <c r="C14" s="61"/>
    </row>
    <row r="15" spans="1:5" ht="51.95" customHeight="1" x14ac:dyDescent="0.25">
      <c r="A15" s="59" t="s">
        <v>11</v>
      </c>
      <c r="B15" s="58"/>
      <c r="C15" s="61"/>
    </row>
    <row r="16" spans="1:5" ht="51.95" customHeight="1" x14ac:dyDescent="0.25">
      <c r="A16" s="59" t="s">
        <v>12</v>
      </c>
      <c r="B16" s="58"/>
      <c r="C16" s="61"/>
    </row>
    <row r="17" spans="1:3" ht="51.95" customHeight="1" x14ac:dyDescent="0.25">
      <c r="A17" s="59" t="s">
        <v>13</v>
      </c>
      <c r="B17" s="58"/>
      <c r="C17" s="61"/>
    </row>
    <row r="18" spans="1:3" ht="51.95" customHeight="1" x14ac:dyDescent="0.25">
      <c r="A18" s="59" t="s">
        <v>14</v>
      </c>
      <c r="B18" s="58"/>
      <c r="C18" s="61"/>
    </row>
    <row r="19" spans="1:3" ht="51.95" customHeight="1" x14ac:dyDescent="0.25">
      <c r="A19" s="59" t="s">
        <v>15</v>
      </c>
      <c r="B19" s="58"/>
      <c r="C19" s="61"/>
    </row>
    <row r="20" spans="1:3" ht="51.95" customHeight="1" x14ac:dyDescent="0.25">
      <c r="A20" s="59" t="s">
        <v>16</v>
      </c>
      <c r="B20" s="58"/>
      <c r="C20" s="61"/>
    </row>
    <row r="21" spans="1:3" ht="51.95" customHeight="1" x14ac:dyDescent="0.25">
      <c r="A21" s="59" t="s">
        <v>17</v>
      </c>
      <c r="B21" s="58"/>
      <c r="C21" s="61"/>
    </row>
    <row r="22" spans="1:3" ht="51.95" customHeight="1" thickBot="1" x14ac:dyDescent="0.3">
      <c r="A22" s="60" t="s">
        <v>18</v>
      </c>
      <c r="B22" s="53"/>
      <c r="C22" s="62"/>
    </row>
    <row r="23" spans="1:3" ht="15.75" thickTop="1" x14ac:dyDescent="0.25"/>
  </sheetData>
  <sheetProtection algorithmName="SHA-512" hashValue="M3JVqTJ6Aecc0cCBpvxlcML7FMJck8idOE+NzXcLbaIBNerN4mF2p+0Z9PeUoMn/waTmYrTvRIMKhHhyNjy/AA==" saltValue="zl26kFJmxBXYxxSvifF8qg==" spinCount="100000" sheet="1" objects="1" scenarios="1"/>
  <mergeCells count="5">
    <mergeCell ref="A4:C4"/>
    <mergeCell ref="A7:C7"/>
    <mergeCell ref="A5:C5"/>
    <mergeCell ref="A9:A10"/>
    <mergeCell ref="B9:B10"/>
  </mergeCells>
  <dataValidations count="1">
    <dataValidation type="whole" allowBlank="1" showInputMessage="1" showErrorMessage="1" sqref="B11:B21" xr:uid="{9D3726B4-0BC9-49A9-9ACE-89426DB270AE}">
      <formula1>0</formula1>
      <formula2>100000</formula2>
    </dataValidation>
  </dataValidation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3A443B-E7FC-47BB-8765-A8AC1CBF1E01}">
  <dimension ref="A1:L46"/>
  <sheetViews>
    <sheetView showGridLines="0" zoomScaleNormal="100" workbookViewId="0"/>
  </sheetViews>
  <sheetFormatPr defaultRowHeight="15" x14ac:dyDescent="0.25"/>
  <cols>
    <col min="1" max="2" width="6.42578125" customWidth="1"/>
    <col min="3" max="3" width="56.5703125" customWidth="1"/>
    <col min="4" max="4" width="12.85546875" bestFit="1" customWidth="1"/>
    <col min="5" max="5" width="16.5703125" customWidth="1"/>
    <col min="6" max="6" width="26.42578125" customWidth="1"/>
    <col min="7" max="7" width="24.42578125" customWidth="1"/>
    <col min="8" max="8" width="16.28515625" customWidth="1"/>
    <col min="9" max="11" width="18.5703125" hidden="1" customWidth="1"/>
    <col min="12" max="12" width="59.140625" customWidth="1"/>
  </cols>
  <sheetData>
    <row r="1" spans="1:12" ht="14.45" customHeight="1" x14ac:dyDescent="0.25"/>
    <row r="2" spans="1:12" ht="15" customHeight="1" x14ac:dyDescent="0.25"/>
    <row r="5" spans="1:12" ht="75" x14ac:dyDescent="0.25">
      <c r="A5" s="86" t="s">
        <v>20</v>
      </c>
      <c r="B5" s="87"/>
      <c r="C5" s="88"/>
      <c r="D5" s="4" t="s">
        <v>21</v>
      </c>
      <c r="E5" s="5" t="s">
        <v>85</v>
      </c>
      <c r="F5" s="69" t="s">
        <v>19</v>
      </c>
      <c r="G5" s="70"/>
      <c r="H5" s="68"/>
      <c r="I5" s="35" t="s">
        <v>23</v>
      </c>
      <c r="J5" s="35" t="s">
        <v>24</v>
      </c>
      <c r="K5" s="35" t="s">
        <v>25</v>
      </c>
      <c r="L5" s="6" t="s">
        <v>26</v>
      </c>
    </row>
    <row r="6" spans="1:12" ht="30" x14ac:dyDescent="0.25">
      <c r="A6" s="7"/>
      <c r="B6" s="7"/>
      <c r="C6" s="7"/>
      <c r="D6" s="8"/>
      <c r="E6" s="7"/>
      <c r="F6" s="7" t="s">
        <v>22</v>
      </c>
      <c r="G6" s="7" t="s">
        <v>81</v>
      </c>
      <c r="H6" s="7"/>
      <c r="I6" s="7"/>
      <c r="J6" s="7"/>
      <c r="K6" s="7"/>
      <c r="L6" s="67" t="s">
        <v>80</v>
      </c>
    </row>
    <row r="7" spans="1:12" x14ac:dyDescent="0.25">
      <c r="A7" s="71">
        <v>2022</v>
      </c>
      <c r="B7" s="71" t="s">
        <v>27</v>
      </c>
      <c r="C7" s="72" t="s">
        <v>28</v>
      </c>
      <c r="D7" s="11">
        <v>0</v>
      </c>
      <c r="E7" s="12">
        <f>D7*39.43%</f>
        <v>0</v>
      </c>
      <c r="F7" s="13" t="s">
        <v>29</v>
      </c>
      <c r="G7" s="14" t="s">
        <v>30</v>
      </c>
      <c r="H7" s="12">
        <f>Budget!B11</f>
        <v>0</v>
      </c>
      <c r="I7" s="89">
        <f>SUM(H7:H10)</f>
        <v>0</v>
      </c>
      <c r="J7" s="89">
        <f>I7-K7</f>
        <v>0</v>
      </c>
      <c r="K7" s="89">
        <f>D7+D9+D25+D27</f>
        <v>0</v>
      </c>
      <c r="L7" s="15"/>
    </row>
    <row r="8" spans="1:12" x14ac:dyDescent="0.25">
      <c r="A8" s="71"/>
      <c r="B8" s="71" t="s">
        <v>31</v>
      </c>
      <c r="C8" s="72" t="s">
        <v>32</v>
      </c>
      <c r="D8" s="11">
        <v>0</v>
      </c>
      <c r="E8" s="16"/>
      <c r="F8" s="13" t="s">
        <v>33</v>
      </c>
      <c r="G8" s="14" t="s">
        <v>30</v>
      </c>
      <c r="H8" s="12">
        <f>Budget!B12</f>
        <v>0</v>
      </c>
      <c r="I8" s="90"/>
      <c r="J8" s="90"/>
      <c r="K8" s="90"/>
      <c r="L8" s="15"/>
    </row>
    <row r="9" spans="1:12" x14ac:dyDescent="0.25">
      <c r="A9" s="71"/>
      <c r="B9" s="71" t="s">
        <v>34</v>
      </c>
      <c r="C9" s="72" t="s">
        <v>35</v>
      </c>
      <c r="D9" s="11">
        <v>0</v>
      </c>
      <c r="E9" s="12">
        <f>(D9*1.97%)</f>
        <v>0</v>
      </c>
      <c r="F9" s="13" t="s">
        <v>36</v>
      </c>
      <c r="G9" s="14" t="s">
        <v>30</v>
      </c>
      <c r="H9" s="12">
        <f>Budget!B13</f>
        <v>0</v>
      </c>
      <c r="I9" s="90"/>
      <c r="J9" s="90"/>
      <c r="K9" s="90"/>
      <c r="L9" s="15"/>
    </row>
    <row r="10" spans="1:12" x14ac:dyDescent="0.25">
      <c r="A10" s="71"/>
      <c r="B10" s="71" t="s">
        <v>37</v>
      </c>
      <c r="C10" s="72" t="s">
        <v>84</v>
      </c>
      <c r="D10" s="17">
        <f>E23</f>
        <v>0</v>
      </c>
      <c r="E10" s="16"/>
      <c r="F10" s="13" t="s">
        <v>38</v>
      </c>
      <c r="G10" s="14" t="s">
        <v>30</v>
      </c>
      <c r="H10" s="12">
        <f>Budget!B14</f>
        <v>0</v>
      </c>
      <c r="I10" s="91"/>
      <c r="J10" s="91"/>
      <c r="K10" s="91"/>
      <c r="L10" s="15"/>
    </row>
    <row r="11" spans="1:12" x14ac:dyDescent="0.25">
      <c r="A11" s="9"/>
      <c r="B11" s="9" t="s">
        <v>39</v>
      </c>
      <c r="C11" s="10" t="s">
        <v>40</v>
      </c>
      <c r="D11" s="11">
        <v>0</v>
      </c>
      <c r="E11" s="16"/>
      <c r="F11" s="13" t="s">
        <v>41</v>
      </c>
      <c r="G11" s="14" t="s">
        <v>37</v>
      </c>
      <c r="H11" s="12">
        <f>Budget!B15</f>
        <v>0</v>
      </c>
      <c r="I11" s="36">
        <f>H11</f>
        <v>0</v>
      </c>
      <c r="J11" s="36">
        <f>K11-I11</f>
        <v>0</v>
      </c>
      <c r="K11" s="36">
        <f>D10+D28</f>
        <v>0</v>
      </c>
      <c r="L11" s="15"/>
    </row>
    <row r="12" spans="1:12" x14ac:dyDescent="0.25">
      <c r="A12" s="9"/>
      <c r="B12" s="9" t="s">
        <v>39</v>
      </c>
      <c r="C12" s="37" t="s">
        <v>75</v>
      </c>
      <c r="D12" s="11">
        <v>0</v>
      </c>
      <c r="E12" s="16"/>
      <c r="F12" s="13" t="s">
        <v>44</v>
      </c>
      <c r="G12" s="14" t="s">
        <v>45</v>
      </c>
      <c r="H12" s="12">
        <f>Budget!B16</f>
        <v>0</v>
      </c>
      <c r="I12" s="36">
        <f t="shared" ref="I12:I17" si="0">H12</f>
        <v>0</v>
      </c>
      <c r="J12" s="36">
        <f t="shared" ref="J12:J17" si="1">K12-I12</f>
        <v>0</v>
      </c>
      <c r="K12" s="36">
        <f>D14+D16+D18+D32+D34+D35</f>
        <v>0</v>
      </c>
      <c r="L12" s="15"/>
    </row>
    <row r="13" spans="1:12" ht="17.850000000000001" customHeight="1" x14ac:dyDescent="0.25">
      <c r="A13" s="9"/>
      <c r="B13" s="9" t="s">
        <v>42</v>
      </c>
      <c r="C13" s="10" t="s">
        <v>43</v>
      </c>
      <c r="D13" s="11">
        <v>0</v>
      </c>
      <c r="E13" s="16"/>
      <c r="F13" s="18" t="s">
        <v>48</v>
      </c>
      <c r="G13" s="14" t="s">
        <v>49</v>
      </c>
      <c r="H13" s="12">
        <f>Budget!B17</f>
        <v>0</v>
      </c>
      <c r="I13" s="36">
        <f t="shared" si="0"/>
        <v>0</v>
      </c>
      <c r="J13" s="36">
        <f t="shared" si="1"/>
        <v>0</v>
      </c>
      <c r="K13" s="36">
        <f>D11+D13+D18+D29+D31+D36</f>
        <v>0</v>
      </c>
      <c r="L13" s="15"/>
    </row>
    <row r="14" spans="1:12" x14ac:dyDescent="0.25">
      <c r="A14" s="9"/>
      <c r="B14" s="9" t="s">
        <v>46</v>
      </c>
      <c r="C14" s="10" t="s">
        <v>47</v>
      </c>
      <c r="D14" s="11">
        <v>0</v>
      </c>
      <c r="E14" s="16"/>
      <c r="F14" s="13" t="s">
        <v>52</v>
      </c>
      <c r="G14" s="14" t="s">
        <v>53</v>
      </c>
      <c r="H14" s="12">
        <f>Budget!B18</f>
        <v>0</v>
      </c>
      <c r="I14" s="36">
        <f t="shared" si="0"/>
        <v>0</v>
      </c>
      <c r="J14" s="36">
        <f t="shared" si="1"/>
        <v>0</v>
      </c>
      <c r="K14" s="36">
        <f>D8</f>
        <v>0</v>
      </c>
      <c r="L14" s="15"/>
    </row>
    <row r="15" spans="1:12" x14ac:dyDescent="0.25">
      <c r="A15" s="9"/>
      <c r="B15" s="9" t="s">
        <v>50</v>
      </c>
      <c r="C15" s="10" t="s">
        <v>51</v>
      </c>
      <c r="D15" s="11">
        <v>0</v>
      </c>
      <c r="E15" s="16"/>
      <c r="F15" s="13" t="s">
        <v>56</v>
      </c>
      <c r="G15" s="14" t="s">
        <v>57</v>
      </c>
      <c r="H15" s="12">
        <f>Budget!B19</f>
        <v>0</v>
      </c>
      <c r="I15" s="36">
        <f t="shared" si="0"/>
        <v>0</v>
      </c>
      <c r="J15" s="36">
        <f t="shared" si="1"/>
        <v>0</v>
      </c>
      <c r="K15" s="36"/>
      <c r="L15" s="15"/>
    </row>
    <row r="16" spans="1:12" x14ac:dyDescent="0.25">
      <c r="A16" s="9"/>
      <c r="B16" s="9" t="s">
        <v>54</v>
      </c>
      <c r="C16" s="10" t="s">
        <v>78</v>
      </c>
      <c r="D16" s="11">
        <v>0</v>
      </c>
      <c r="E16" s="16"/>
      <c r="F16" s="13" t="s">
        <v>60</v>
      </c>
      <c r="G16" s="14" t="s">
        <v>39</v>
      </c>
      <c r="H16" s="12">
        <f>Budget!B20</f>
        <v>0</v>
      </c>
      <c r="I16" s="36">
        <f t="shared" si="0"/>
        <v>0</v>
      </c>
      <c r="J16" s="36">
        <f t="shared" si="1"/>
        <v>0</v>
      </c>
      <c r="K16" s="36"/>
      <c r="L16" s="15"/>
    </row>
    <row r="17" spans="1:12" x14ac:dyDescent="0.25">
      <c r="A17" s="9"/>
      <c r="B17" s="9" t="s">
        <v>58</v>
      </c>
      <c r="C17" s="10" t="s">
        <v>59</v>
      </c>
      <c r="D17" s="11">
        <v>0</v>
      </c>
      <c r="E17" s="16"/>
      <c r="F17" s="13" t="s">
        <v>63</v>
      </c>
      <c r="G17" s="14" t="s">
        <v>64</v>
      </c>
      <c r="H17" s="12">
        <f>Budget!B21</f>
        <v>0</v>
      </c>
      <c r="I17" s="36">
        <f t="shared" si="0"/>
        <v>0</v>
      </c>
      <c r="J17" s="36">
        <f t="shared" si="1"/>
        <v>0</v>
      </c>
      <c r="K17" s="36"/>
      <c r="L17" s="15"/>
    </row>
    <row r="18" spans="1:12" x14ac:dyDescent="0.25">
      <c r="A18" s="9"/>
      <c r="B18" s="9" t="s">
        <v>61</v>
      </c>
      <c r="C18" s="10" t="s">
        <v>62</v>
      </c>
      <c r="D18" s="11">
        <v>0</v>
      </c>
      <c r="E18" s="16"/>
      <c r="F18" s="16"/>
      <c r="G18" s="20" t="s">
        <v>18</v>
      </c>
      <c r="H18" s="12">
        <f>SUM(H7:H17)</f>
        <v>0</v>
      </c>
      <c r="I18" s="38">
        <f>SUM(I7:I17)</f>
        <v>0</v>
      </c>
      <c r="J18" s="38">
        <f t="shared" ref="J18:K18" si="2">SUM(J7:J17)</f>
        <v>0</v>
      </c>
      <c r="K18" s="38">
        <f t="shared" si="2"/>
        <v>0</v>
      </c>
      <c r="L18" s="16"/>
    </row>
    <row r="19" spans="1:12" ht="15.75" thickBot="1" x14ac:dyDescent="0.3">
      <c r="A19" s="9"/>
      <c r="B19" s="19"/>
      <c r="C19" s="19"/>
      <c r="D19" s="11">
        <v>0</v>
      </c>
      <c r="E19" s="16"/>
    </row>
    <row r="20" spans="1:12" ht="15.75" thickBot="1" x14ac:dyDescent="0.3">
      <c r="A20" s="9"/>
      <c r="B20" s="19"/>
      <c r="C20" s="19"/>
      <c r="D20" s="11">
        <v>0</v>
      </c>
      <c r="E20" s="16"/>
      <c r="F20" s="21" t="s">
        <v>65</v>
      </c>
      <c r="G20" s="92" t="s">
        <v>66</v>
      </c>
      <c r="H20" s="93"/>
      <c r="I20" s="1"/>
      <c r="J20" s="1"/>
      <c r="K20" s="1"/>
    </row>
    <row r="21" spans="1:12" x14ac:dyDescent="0.25">
      <c r="A21" s="9"/>
      <c r="B21" s="19"/>
      <c r="C21" s="19"/>
      <c r="D21" s="11">
        <v>0</v>
      </c>
      <c r="E21" s="16"/>
      <c r="F21" s="22" t="s">
        <v>67</v>
      </c>
      <c r="G21" s="84" t="s">
        <v>68</v>
      </c>
      <c r="H21" s="85"/>
      <c r="I21" s="23"/>
      <c r="J21" s="23"/>
      <c r="K21" s="23"/>
    </row>
    <row r="22" spans="1:12" ht="15.75" thickBot="1" x14ac:dyDescent="0.3">
      <c r="A22" s="9"/>
      <c r="B22" s="19"/>
      <c r="C22" s="19"/>
      <c r="D22" s="11">
        <v>0</v>
      </c>
      <c r="E22" s="16"/>
      <c r="F22" s="22" t="s">
        <v>69</v>
      </c>
      <c r="G22" s="25" t="s">
        <v>70</v>
      </c>
      <c r="H22" s="26"/>
      <c r="I22" s="23"/>
      <c r="J22" s="23"/>
      <c r="K22" s="23"/>
    </row>
    <row r="23" spans="1:12" ht="15.75" thickBot="1" x14ac:dyDescent="0.3">
      <c r="A23" s="9"/>
      <c r="B23" s="9"/>
      <c r="C23" s="10" t="s">
        <v>18</v>
      </c>
      <c r="D23" s="24">
        <f>SUM(D7:D22)</f>
        <v>0</v>
      </c>
      <c r="E23" s="12">
        <f>ROUNDUP(E7+E9,0)</f>
        <v>0</v>
      </c>
      <c r="F23" s="27" t="s">
        <v>71</v>
      </c>
    </row>
    <row r="24" spans="1:12" x14ac:dyDescent="0.25">
      <c r="A24" s="16"/>
      <c r="B24" s="16"/>
      <c r="C24" s="16"/>
      <c r="D24" s="16"/>
      <c r="E24" s="16"/>
    </row>
    <row r="25" spans="1:12" x14ac:dyDescent="0.25">
      <c r="A25" s="73">
        <v>2023</v>
      </c>
      <c r="B25" s="71" t="s">
        <v>27</v>
      </c>
      <c r="C25" s="72" t="s">
        <v>28</v>
      </c>
      <c r="D25" s="11">
        <v>0</v>
      </c>
      <c r="E25" s="12">
        <f>D25*39.5%</f>
        <v>0</v>
      </c>
    </row>
    <row r="26" spans="1:12" x14ac:dyDescent="0.25">
      <c r="A26" s="71"/>
      <c r="B26" s="71" t="s">
        <v>31</v>
      </c>
      <c r="C26" s="72" t="s">
        <v>32</v>
      </c>
      <c r="D26" s="11">
        <v>0</v>
      </c>
      <c r="E26" s="16"/>
    </row>
    <row r="27" spans="1:12" x14ac:dyDescent="0.25">
      <c r="A27" s="71"/>
      <c r="B27" s="71" t="s">
        <v>34</v>
      </c>
      <c r="C27" s="72" t="s">
        <v>76</v>
      </c>
      <c r="D27" s="11">
        <v>0</v>
      </c>
      <c r="E27" s="12">
        <f>(D27*1.97%)</f>
        <v>0</v>
      </c>
    </row>
    <row r="28" spans="1:12" x14ac:dyDescent="0.25">
      <c r="A28" s="71"/>
      <c r="B28" s="71" t="s">
        <v>37</v>
      </c>
      <c r="C28" s="72" t="s">
        <v>79</v>
      </c>
      <c r="D28" s="39">
        <f>E41</f>
        <v>0</v>
      </c>
      <c r="E28" s="16"/>
    </row>
    <row r="29" spans="1:12" x14ac:dyDescent="0.25">
      <c r="A29" s="9"/>
      <c r="B29" s="9" t="s">
        <v>39</v>
      </c>
      <c r="C29" s="10" t="s">
        <v>40</v>
      </c>
      <c r="D29" s="11">
        <v>0</v>
      </c>
      <c r="E29" s="16"/>
    </row>
    <row r="30" spans="1:12" x14ac:dyDescent="0.25">
      <c r="A30" s="9"/>
      <c r="B30" s="9" t="s">
        <v>39</v>
      </c>
      <c r="C30" s="37" t="s">
        <v>75</v>
      </c>
      <c r="D30" s="11">
        <v>0</v>
      </c>
      <c r="E30" s="16"/>
    </row>
    <row r="31" spans="1:12" x14ac:dyDescent="0.25">
      <c r="A31" s="9"/>
      <c r="B31" s="9" t="s">
        <v>42</v>
      </c>
      <c r="C31" s="10" t="s">
        <v>43</v>
      </c>
      <c r="D31" s="11">
        <v>0</v>
      </c>
      <c r="E31" s="16"/>
    </row>
    <row r="32" spans="1:12" x14ac:dyDescent="0.25">
      <c r="A32" s="9"/>
      <c r="B32" s="9" t="s">
        <v>46</v>
      </c>
      <c r="C32" s="10" t="s">
        <v>47</v>
      </c>
      <c r="D32" s="11">
        <v>0</v>
      </c>
      <c r="E32" s="16"/>
    </row>
    <row r="33" spans="1:6" x14ac:dyDescent="0.25">
      <c r="A33" s="9"/>
      <c r="B33" s="9" t="s">
        <v>50</v>
      </c>
      <c r="C33" s="10" t="s">
        <v>51</v>
      </c>
      <c r="D33" s="11">
        <v>0</v>
      </c>
      <c r="E33" s="16"/>
      <c r="F33" s="40"/>
    </row>
    <row r="34" spans="1:6" x14ac:dyDescent="0.25">
      <c r="A34" s="9"/>
      <c r="B34" s="9" t="s">
        <v>54</v>
      </c>
      <c r="C34" s="10" t="s">
        <v>55</v>
      </c>
      <c r="D34" s="11">
        <v>0</v>
      </c>
      <c r="E34" s="16"/>
    </row>
    <row r="35" spans="1:6" x14ac:dyDescent="0.25">
      <c r="A35" s="9"/>
      <c r="B35" s="9" t="s">
        <v>58</v>
      </c>
      <c r="C35" s="10" t="s">
        <v>59</v>
      </c>
      <c r="D35" s="11">
        <v>0</v>
      </c>
      <c r="E35" s="16"/>
    </row>
    <row r="36" spans="1:6" x14ac:dyDescent="0.25">
      <c r="A36" s="9"/>
      <c r="B36" s="9" t="s">
        <v>61</v>
      </c>
      <c r="C36" s="10" t="s">
        <v>77</v>
      </c>
      <c r="D36" s="11">
        <v>0</v>
      </c>
      <c r="E36" s="16"/>
    </row>
    <row r="37" spans="1:6" x14ac:dyDescent="0.25">
      <c r="A37" s="9"/>
      <c r="B37" s="41"/>
      <c r="C37" s="42"/>
      <c r="D37" s="11">
        <v>0</v>
      </c>
      <c r="E37" s="16"/>
    </row>
    <row r="38" spans="1:6" x14ac:dyDescent="0.25">
      <c r="A38" s="9"/>
      <c r="B38" s="41"/>
      <c r="C38" s="42"/>
      <c r="D38" s="11">
        <v>0</v>
      </c>
      <c r="E38" s="16"/>
    </row>
    <row r="39" spans="1:6" x14ac:dyDescent="0.25">
      <c r="A39" s="9"/>
      <c r="B39" s="41"/>
      <c r="C39" s="42"/>
      <c r="D39" s="11">
        <v>0</v>
      </c>
      <c r="E39" s="16"/>
    </row>
    <row r="40" spans="1:6" x14ac:dyDescent="0.25">
      <c r="A40" s="43"/>
      <c r="B40" s="41"/>
      <c r="C40" s="44"/>
      <c r="D40" s="11">
        <v>0</v>
      </c>
      <c r="E40" s="16"/>
    </row>
    <row r="41" spans="1:6" ht="15.75" thickBot="1" x14ac:dyDescent="0.3">
      <c r="A41" s="16"/>
      <c r="B41" s="16"/>
      <c r="C41" s="45" t="s">
        <v>18</v>
      </c>
      <c r="D41" s="46">
        <f>SUM(D25:D40)</f>
        <v>0</v>
      </c>
      <c r="E41" s="12">
        <f>ROUNDUP(E25+E27,0)</f>
        <v>0</v>
      </c>
    </row>
    <row r="42" spans="1:6" x14ac:dyDescent="0.25">
      <c r="C42" s="28" t="s">
        <v>72</v>
      </c>
      <c r="D42" s="29">
        <f>D23+D41</f>
        <v>0</v>
      </c>
    </row>
    <row r="43" spans="1:6" ht="15.75" thickBot="1" x14ac:dyDescent="0.3">
      <c r="C43" s="30" t="s">
        <v>73</v>
      </c>
      <c r="D43" s="31">
        <f>H18</f>
        <v>0</v>
      </c>
    </row>
    <row r="44" spans="1:6" ht="15.75" thickBot="1" x14ac:dyDescent="0.3">
      <c r="C44" s="32" t="s">
        <v>74</v>
      </c>
      <c r="D44" s="33">
        <f>D42-D43</f>
        <v>0</v>
      </c>
    </row>
    <row r="46" spans="1:6" x14ac:dyDescent="0.25">
      <c r="E46" s="34"/>
    </row>
  </sheetData>
  <sheetProtection algorithmName="SHA-512" hashValue="smlCXjGo1yLio925piSxte/s58tkMvaIY/pnCkeF8MLbHfa+OF6u8vxIYDdIRTqydCyh/uzHbaV6MuFvW0imoQ==" saltValue="w8D6vVOXKqwUPw2eRHp7gw==" spinCount="100000" sheet="1" objects="1" scenarios="1"/>
  <mergeCells count="6">
    <mergeCell ref="G21:H21"/>
    <mergeCell ref="A5:C5"/>
    <mergeCell ref="I7:I10"/>
    <mergeCell ref="J7:J10"/>
    <mergeCell ref="K7:K10"/>
    <mergeCell ref="G20:H20"/>
  </mergeCells>
  <conditionalFormatting sqref="C44">
    <cfRule type="cellIs" dxfId="11" priority="10" operator="lessThan">
      <formula>-1</formula>
    </cfRule>
  </conditionalFormatting>
  <conditionalFormatting sqref="D44">
    <cfRule type="cellIs" dxfId="10" priority="8" operator="lessThan">
      <formula>-1</formula>
    </cfRule>
    <cfRule type="cellIs" dxfId="9" priority="9" operator="lessThan">
      <formula>-93550</formula>
    </cfRule>
  </conditionalFormatting>
  <conditionalFormatting sqref="B19:C22">
    <cfRule type="expression" dxfId="8" priority="7">
      <formula>AND(#REF!&gt;0, B19="Select One")</formula>
    </cfRule>
  </conditionalFormatting>
  <conditionalFormatting sqref="D10">
    <cfRule type="expression" dxfId="7" priority="5">
      <formula>AND(B10&gt;0, D10="Select One")</formula>
    </cfRule>
  </conditionalFormatting>
  <conditionalFormatting sqref="D10">
    <cfRule type="expression" dxfId="6" priority="6" stopIfTrue="1">
      <formula>AND($O10&gt;0,#REF!="")</formula>
    </cfRule>
  </conditionalFormatting>
  <conditionalFormatting sqref="D6">
    <cfRule type="expression" dxfId="5" priority="3">
      <formula>AND(B6&gt;0, D6="Select One")</formula>
    </cfRule>
  </conditionalFormatting>
  <conditionalFormatting sqref="D6">
    <cfRule type="expression" dxfId="4" priority="4" stopIfTrue="1">
      <formula>AND($O6&gt;0,#REF!="")</formula>
    </cfRule>
  </conditionalFormatting>
  <conditionalFormatting sqref="D5">
    <cfRule type="expression" dxfId="3" priority="1">
      <formula>AND(B5&gt;0, D5="Select One")</formula>
    </cfRule>
  </conditionalFormatting>
  <conditionalFormatting sqref="D5">
    <cfRule type="expression" dxfId="2" priority="2" stopIfTrue="1">
      <formula>AND($O5&gt;0,#REF!="")</formula>
    </cfRule>
  </conditionalFormatting>
  <conditionalFormatting sqref="C19:C22">
    <cfRule type="expression" dxfId="1" priority="11">
      <formula>AND(A19&gt;0, C19="")</formula>
    </cfRule>
  </conditionalFormatting>
  <conditionalFormatting sqref="B19:B22">
    <cfRule type="expression" dxfId="0" priority="12">
      <formula>AND(#REF!&gt;0, B19="")</formula>
    </cfRule>
  </conditionalFormatting>
  <hyperlinks>
    <hyperlink ref="E5" r:id="rId1" display="https://www.macomptroller.org/fiscal-year-updates" xr:uid="{F6E12EEB-4F84-4DB4-B28A-953C1D5DC3A1}"/>
    <hyperlink ref="F5" r:id="rId2" xr:uid="{43EB71A8-EB15-4F5C-A782-9D94D32B81D9}"/>
  </hyperlinks>
  <pageMargins left="0.7" right="0.7" top="0.75" bottom="0.75" header="0.3" footer="0.3"/>
  <pageSetup orientation="portrait" horizontalDpi="1200" verticalDpi="1200" r:id="rId3"/>
  <drawing r:id="rId4"/>
  <legacyDrawing r:id="rId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DropOffZoneRoutingForm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24261BFE874874F899C38CF9C771BFF" ma:contentTypeVersion="7" ma:contentTypeDescription="Create a new document." ma:contentTypeScope="" ma:versionID="1a175f6fd76af162c8631baf02b0c7de">
  <xsd:schema xmlns:xsd="http://www.w3.org/2001/XMLSchema" xmlns:xs="http://www.w3.org/2001/XMLSchema" xmlns:p="http://schemas.microsoft.com/office/2006/metadata/properties" xmlns:ns2="0a4e05da-b9bc-4326-ad73-01ef31b95567" xmlns:ns3="733efe1c-5bbe-4968-87dc-d400e65c879f" targetNamespace="http://schemas.microsoft.com/office/2006/metadata/properties" ma:root="true" ma:fieldsID="18e3a758e1be3a571da4157f53c3d381" ns2:_="" ns3:_="">
    <xsd:import namespace="0a4e05da-b9bc-4326-ad73-01ef31b95567"/>
    <xsd:import namespace="733efe1c-5bbe-4968-87dc-d400e65c879f"/>
    <xsd:element name="properties">
      <xsd:complexType>
        <xsd:sequence>
          <xsd:element name="documentManagement">
            <xsd:complexType>
              <xsd:all>
                <xsd:element ref="ns2:_vti_RoutingExistingProperties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4e05da-b9bc-4326-ad73-01ef31b95567" elementFormDefault="qualified">
    <xsd:import namespace="http://schemas.microsoft.com/office/2006/documentManagement/types"/>
    <xsd:import namespace="http://schemas.microsoft.com/office/infopath/2007/PartnerControls"/>
    <xsd:element name="_vti_RoutingExistingProperties" ma:index="8" nillable="true" ma:displayName="Original Properties" ma:description="" ma:hidden="true" ma:internalName="_vti_RoutingExistingProperties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3efe1c-5bbe-4968-87dc-d400e65c879f" elementFormDefault="qualified">
    <xsd:import namespace="http://schemas.microsoft.com/office/2006/documentManagement/types"/>
    <xsd:import namespace="http://schemas.microsoft.com/office/infopath/2007/PartnerControls"/>
    <xsd:element name="_dlc_DocId" ma:index="9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10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vti_RoutingExistingProperties xmlns="0a4e05da-b9bc-4326-ad73-01ef31b95567" xsi:nil="true"/>
    <_dlc_DocIdPersistId xmlns="733efe1c-5bbe-4968-87dc-d400e65c879f">true</_dlc_DocIdPersistId>
    <_dlc_DocId xmlns="733efe1c-5bbe-4968-87dc-d400e65c879f">DESE-231-73034</_dlc_DocId>
    <_dlc_DocIdUrl xmlns="733efe1c-5bbe-4968-87dc-d400e65c879f">
      <Url>https://sharepoint.doemass.org/ese/webteam/cps/_layouts/DocIdRedir.aspx?ID=DESE-231-73034</Url>
      <Description>DESE-231-73034</Description>
    </_dlc_DocIdUrl>
  </documentManagement>
</p:properties>
</file>

<file path=customXml/itemProps1.xml><?xml version="1.0" encoding="utf-8"?>
<ds:datastoreItem xmlns:ds="http://schemas.openxmlformats.org/officeDocument/2006/customXml" ds:itemID="{7FCAD04E-763B-4DC1-97D6-ABDCB574C8F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DEE9BFE-1E0F-4D78-9A9D-17461E549F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4e05da-b9bc-4326-ad73-01ef31b95567"/>
    <ds:schemaRef ds:uri="733efe1c-5bbe-4968-87dc-d400e65c879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A4E760D-5CE2-4CAE-923D-AC0EFE69BCA4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CB6C5C2D-3930-4F19-AF9C-2D2561F80D60}">
  <ds:schemaRefs>
    <ds:schemaRef ds:uri="733efe1c-5bbe-4968-87dc-d400e65c879f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0a4e05da-b9bc-4326-ad73-01ef31b95567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Budget</vt:lpstr>
      <vt:lpstr>Federal Grant - ISA crosswalk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FY2022 FC 452 Perkins V Part II Budget Workbook</dc:title>
  <dc:subject/>
  <dc:creator>DESE</dc:creator>
  <cp:keywords/>
  <dc:description/>
  <cp:lastModifiedBy>Zou, Dong (EOE)</cp:lastModifiedBy>
  <cp:revision/>
  <dcterms:created xsi:type="dcterms:W3CDTF">2020-08-04T16:00:57Z</dcterms:created>
  <dcterms:modified xsi:type="dcterms:W3CDTF">2021-08-17T17:28:23Z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tadate">
    <vt:lpwstr>Aug 17 2021</vt:lpwstr>
  </property>
</Properties>
</file>