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updateLinks="never" codeName="ThisWorkbook" defaultThemeVersion="124226"/>
  <mc:AlternateContent xmlns:mc="http://schemas.openxmlformats.org/markup-compatibility/2006">
    <mc:Choice Requires="x15">
      <x15ac:absPath xmlns:x15ac="http://schemas.microsoft.com/office/spreadsheetml/2010/11/ac" url="C:\Users\dzou\Desktop\SCTASK0305127\"/>
    </mc:Choice>
  </mc:AlternateContent>
  <xr:revisionPtr revIDLastSave="0" documentId="13_ncr:1_{5658A37C-FB5C-4E0C-A471-E8EF06BDD73A}" xr6:coauthVersionLast="45" xr6:coauthVersionMax="47" xr10:uidLastSave="{00000000-0000-0000-0000-000000000000}"/>
  <workbookProtection workbookAlgorithmName="SHA-512" workbookHashValue="3Jy76zHNxG0GWoRH358xgemGCKfQI8tVM9NlhOiovSWfEnUYjXHzW6TgB+kNgFLRzIwjEvTy8VfOheMZKUBJrg==" workbookSaltValue="ZTDZwWejSgfWVSX4BLapMQ==" workbookSpinCount="100000" lockStructure="1"/>
  <bookViews>
    <workbookView xWindow="-120" yWindow="-120" windowWidth="29040" windowHeight="15840" tabRatio="940" xr2:uid="{00000000-000D-0000-FFFF-FFFF00000000}"/>
  </bookViews>
  <sheets>
    <sheet name="Cover" sheetId="81" r:id="rId1"/>
    <sheet name="Proposed Services" sheetId="79" state="hidden" r:id="rId2"/>
    <sheet name=" Budget" sheetId="115" r:id="rId3"/>
    <sheet name="Sub Budget" sheetId="120" r:id="rId4"/>
    <sheet name="Sub Budget 2" sheetId="124" state="hidden" r:id="rId5"/>
    <sheet name="Sub Budget  3" sheetId="125" state="hidden" r:id="rId6"/>
    <sheet name="Match Budget" sheetId="122" state="hidden" r:id="rId7"/>
    <sheet name="Indirect Cost Calculator" sheetId="47" state="hidden" r:id="rId8"/>
    <sheet name="DROP-DOWNS" sheetId="7" state="hidden" r:id="rId9"/>
  </sheets>
  <externalReferences>
    <externalReference r:id="rId10"/>
    <externalReference r:id="rId11"/>
    <externalReference r:id="rId12"/>
  </externalReferences>
  <definedNames>
    <definedName name="fruits" localSheetId="6">'[1]DROP-DOWNS'!$A$3:$A$10</definedName>
    <definedName name="fruits" localSheetId="1">'[2]DROP-DOWNS'!$A$3:$A$10</definedName>
    <definedName name="fruits" localSheetId="5">'[1]DROP-DOWNS'!$A$3:$A$10</definedName>
    <definedName name="IET_CLASS_PLAM" localSheetId="6">#REF!</definedName>
    <definedName name="IET_CLASS_PLAM" localSheetId="1">#REF!</definedName>
    <definedName name="IET_CLASS_PLAM" localSheetId="5">#REF!</definedName>
    <definedName name="Math" localSheetId="6">'Match Budget'!fruits</definedName>
    <definedName name="Math" localSheetId="1">'Proposed Services'!fruits</definedName>
    <definedName name="Math" localSheetId="5">'Sub Budget  3'!fruits</definedName>
    <definedName name="my_fund" localSheetId="6">#REF!</definedName>
    <definedName name="my_fund" localSheetId="1">#REF!</definedName>
    <definedName name="my_fund" localSheetId="5">#REF!</definedName>
    <definedName name="ParentInvolvement" localSheetId="6">'[3]770 Form 1'!#REF!</definedName>
    <definedName name="ParentInvolvement" localSheetId="1">'[3]770 Form 1'!#REF!</definedName>
    <definedName name="ParentInvolvement" localSheetId="5">'[3]770 Form 1'!#REF!</definedName>
    <definedName name="ParentInvperSchl" localSheetId="6">'[3]770 Form 1'!#REF!</definedName>
    <definedName name="ParentInvperSchl" localSheetId="1">'[3]770 Form 1'!#REF!</definedName>
    <definedName name="ParentInvperSchl" localSheetId="5">'[3]770 Form 1'!#REF!</definedName>
    <definedName name="_xlnm.Print_Area" localSheetId="7" xml:space="preserve">                                      'Indirect Cost Calculator'!$A$1:$E$31</definedName>
    <definedName name="_xlnm.Print_Titles" localSheetId="1">'Proposed Services'!$5:$7</definedName>
    <definedName name="Range" localSheetId="6">#REF!</definedName>
    <definedName name="Range" localSheetId="1">#REF!</definedName>
    <definedName name="Range" localSheetId="5">#REF!</definedName>
    <definedName name="Range1" localSheetId="6">#REF!</definedName>
    <definedName name="Range1" localSheetId="5">#REF!</definedName>
    <definedName name="RESERVATIONS" localSheetId="6">#REF!</definedName>
    <definedName name="RESERVATIONS" localSheetId="1">#REF!</definedName>
    <definedName name="RESERVATIONS" localSheetId="5">#REF!</definedName>
    <definedName name="T" localSheetId="6">'[3]770 Form 1'!#REF!</definedName>
    <definedName name="T" localSheetId="1">'[3]770 Form 1'!#REF!</definedName>
    <definedName name="T" localSheetId="5">'[3]770 Form 1'!#REF!</definedName>
    <definedName name="test" localSheetId="6">#REF!</definedName>
    <definedName name="test" localSheetId="1">#REF!</definedName>
    <definedName name="test" localSheetId="5">#REF!</definedName>
    <definedName name="Test1" localSheetId="6">#REF!</definedName>
    <definedName name="Test1" localSheetId="1">#REF!</definedName>
    <definedName name="Test1" localSheetId="5">#REF!</definedName>
    <definedName name="TitleI" localSheetId="6">#REF!</definedName>
    <definedName name="TitleI" localSheetId="1">#REF!</definedName>
    <definedName name="TitleI" localSheetId="5">#REF!</definedName>
    <definedName name="TitleIIA" localSheetId="6">#REF!</definedName>
    <definedName name="TitleIIA" localSheetId="1">#REF!</definedName>
    <definedName name="TitleIIA" localSheetId="5">#REF!</definedName>
    <definedName name="TitleIID" localSheetId="6">#REF!</definedName>
    <definedName name="TitleIID" localSheetId="1">#REF!</definedName>
    <definedName name="TitleIID" localSheetId="5">#REF!</definedName>
    <definedName name="TitleIII" localSheetId="6">#REF!</definedName>
    <definedName name="TitleIII" localSheetId="1">#REF!</definedName>
    <definedName name="TitleIII" localSheetId="5">#REF!</definedName>
    <definedName name="TitleIV" localSheetId="6">#REF!</definedName>
    <definedName name="TitleIV" localSheetId="1">#REF!</definedName>
    <definedName name="TitleIV" localSheetId="5">#REF!</definedName>
    <definedName name="TitleV" localSheetId="6">#REF!</definedName>
    <definedName name="TitleV" localSheetId="1">#REF!</definedName>
    <definedName name="TitleV" localSheetId="5">#REF!</definedName>
  </definedNames>
  <calcPr calcId="191028"/>
  <customWorkbookViews>
    <customWorkbookView name="wstevens-carter - Personal View" guid="{3AA004D7-1BCB-479A-9134-355EA2FAD760}" mergeInterval="0" personalView="1" maximized="1" xWindow="1" yWindow="1" windowWidth="1440" windowHeight="709" tabRatio="94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7" i="81" l="1"/>
  <c r="P133" i="124"/>
  <c r="P133" i="120"/>
  <c r="P130" i="115"/>
  <c r="C30" i="81"/>
  <c r="C28" i="81"/>
  <c r="D69" i="115"/>
  <c r="D70" i="115"/>
  <c r="N73" i="115"/>
  <c r="N72" i="115"/>
  <c r="N71" i="115"/>
  <c r="N69" i="115"/>
  <c r="N70" i="115"/>
  <c r="D74" i="125"/>
  <c r="D73" i="125"/>
  <c r="V73" i="125" s="1"/>
  <c r="D74" i="124"/>
  <c r="D73" i="124"/>
  <c r="D74" i="120"/>
  <c r="D73" i="120"/>
  <c r="D71" i="115"/>
  <c r="K142" i="125"/>
  <c r="K141" i="125"/>
  <c r="K140" i="125"/>
  <c r="P129" i="125"/>
  <c r="R119" i="125"/>
  <c r="F132" i="125" s="1"/>
  <c r="X115" i="125"/>
  <c r="O108" i="125"/>
  <c r="U108" i="125" s="1"/>
  <c r="R105" i="125"/>
  <c r="X105" i="125" s="1"/>
  <c r="E104" i="125"/>
  <c r="E103" i="125"/>
  <c r="E102" i="125"/>
  <c r="E101" i="125"/>
  <c r="E100" i="125"/>
  <c r="E99" i="125"/>
  <c r="U95" i="125"/>
  <c r="R95" i="125"/>
  <c r="H95" i="125"/>
  <c r="E95" i="125"/>
  <c r="D95" i="125"/>
  <c r="U94" i="125"/>
  <c r="R94" i="125"/>
  <c r="H94" i="125"/>
  <c r="E94" i="125"/>
  <c r="U93" i="125"/>
  <c r="R93" i="125"/>
  <c r="H93" i="125"/>
  <c r="E93" i="125"/>
  <c r="U92" i="125"/>
  <c r="R92" i="125"/>
  <c r="H92" i="125"/>
  <c r="E92" i="125"/>
  <c r="U91" i="125"/>
  <c r="R91" i="125"/>
  <c r="H91" i="125"/>
  <c r="E91" i="125"/>
  <c r="U90" i="125"/>
  <c r="R90" i="125"/>
  <c r="H90" i="125"/>
  <c r="E90" i="125"/>
  <c r="R89" i="125"/>
  <c r="H89" i="125"/>
  <c r="E89" i="125"/>
  <c r="R86" i="125"/>
  <c r="X86" i="125" s="1"/>
  <c r="E85" i="125"/>
  <c r="E84" i="125"/>
  <c r="E83" i="125"/>
  <c r="E82" i="125"/>
  <c r="E81" i="125"/>
  <c r="E80" i="125"/>
  <c r="W76" i="125"/>
  <c r="V76" i="125"/>
  <c r="U76" i="125"/>
  <c r="R76" i="125"/>
  <c r="E131" i="125" s="1"/>
  <c r="F131" i="125" s="1"/>
  <c r="H76" i="125"/>
  <c r="D76" i="125"/>
  <c r="U75" i="125"/>
  <c r="R75" i="125"/>
  <c r="E130" i="125" s="1"/>
  <c r="F130" i="125" s="1"/>
  <c r="H75" i="125"/>
  <c r="D75" i="125"/>
  <c r="V75" i="125" s="1"/>
  <c r="V74" i="125"/>
  <c r="U74" i="125"/>
  <c r="R74" i="125"/>
  <c r="W74" i="125" s="1"/>
  <c r="H74" i="125"/>
  <c r="W73" i="125"/>
  <c r="U73" i="125"/>
  <c r="R73" i="125"/>
  <c r="E128" i="125" s="1"/>
  <c r="F128" i="125" s="1"/>
  <c r="H73" i="125"/>
  <c r="W72" i="125"/>
  <c r="U72" i="125"/>
  <c r="R72" i="125"/>
  <c r="E127" i="125" s="1"/>
  <c r="F127" i="125" s="1"/>
  <c r="H72" i="125"/>
  <c r="D72" i="125"/>
  <c r="V72" i="125" s="1"/>
  <c r="R60" i="125"/>
  <c r="X60" i="125" s="1"/>
  <c r="R54" i="125"/>
  <c r="Q54" i="125"/>
  <c r="V54" i="125" s="1"/>
  <c r="P54" i="125"/>
  <c r="R53" i="125"/>
  <c r="Q53" i="125"/>
  <c r="V53" i="125" s="1"/>
  <c r="P53" i="125"/>
  <c r="R52" i="125"/>
  <c r="Q52" i="125"/>
  <c r="V52" i="125" s="1"/>
  <c r="P52" i="125"/>
  <c r="R51" i="125"/>
  <c r="Q51" i="125"/>
  <c r="V51" i="125" s="1"/>
  <c r="R50" i="125"/>
  <c r="Q50" i="125" s="1"/>
  <c r="Q55" i="125" s="1"/>
  <c r="R67" i="125" s="1"/>
  <c r="R46" i="125"/>
  <c r="Q46" i="125" s="1"/>
  <c r="V46" i="125" s="1"/>
  <c r="P46" i="125"/>
  <c r="R45" i="125"/>
  <c r="Q45" i="125" s="1"/>
  <c r="V45" i="125" s="1"/>
  <c r="P45" i="125"/>
  <c r="R44" i="125"/>
  <c r="Q44" i="125" s="1"/>
  <c r="V44" i="125" s="1"/>
  <c r="P44" i="125"/>
  <c r="R43" i="125"/>
  <c r="Q43" i="125" s="1"/>
  <c r="V43" i="125" s="1"/>
  <c r="P43" i="125"/>
  <c r="R42" i="125"/>
  <c r="Q42" i="125" s="1"/>
  <c r="V42" i="125" s="1"/>
  <c r="P42" i="125"/>
  <c r="R41" i="125"/>
  <c r="Q41" i="125" s="1"/>
  <c r="V41" i="125" s="1"/>
  <c r="P41" i="125"/>
  <c r="R40" i="125"/>
  <c r="Q40" i="125" s="1"/>
  <c r="V40" i="125" s="1"/>
  <c r="P40" i="125"/>
  <c r="R39" i="125"/>
  <c r="Q39" i="125" s="1"/>
  <c r="V39" i="125" s="1"/>
  <c r="P39" i="125"/>
  <c r="R38" i="125"/>
  <c r="Q38" i="125" s="1"/>
  <c r="V38" i="125" s="1"/>
  <c r="P38" i="125"/>
  <c r="R37" i="125"/>
  <c r="Q37" i="125" s="1"/>
  <c r="V37" i="125" s="1"/>
  <c r="P37" i="125"/>
  <c r="R36" i="125"/>
  <c r="Q36" i="125" s="1"/>
  <c r="V36" i="125" s="1"/>
  <c r="R35" i="125"/>
  <c r="Q35" i="125"/>
  <c r="V35" i="125" s="1"/>
  <c r="R34" i="125"/>
  <c r="Q34" i="125"/>
  <c r="V34" i="125" s="1"/>
  <c r="R33" i="125"/>
  <c r="Q33" i="125"/>
  <c r="V33" i="125" s="1"/>
  <c r="R32" i="125"/>
  <c r="Q32" i="125" s="1"/>
  <c r="V32" i="125" s="1"/>
  <c r="R31" i="125"/>
  <c r="Q31" i="125" s="1"/>
  <c r="V31" i="125" s="1"/>
  <c r="R30" i="125"/>
  <c r="Q30" i="125"/>
  <c r="V30" i="125" s="1"/>
  <c r="R29" i="125"/>
  <c r="Q29" i="125" s="1"/>
  <c r="V29" i="125" s="1"/>
  <c r="R28" i="125"/>
  <c r="Q28" i="125" s="1"/>
  <c r="V28" i="125" s="1"/>
  <c r="R27" i="125"/>
  <c r="Q27" i="125"/>
  <c r="V27" i="125" s="1"/>
  <c r="R26" i="125"/>
  <c r="Q26" i="125"/>
  <c r="V26" i="125" s="1"/>
  <c r="R25" i="125"/>
  <c r="Q25" i="125"/>
  <c r="V25" i="125" s="1"/>
  <c r="R24" i="125"/>
  <c r="Q24" i="125" s="1"/>
  <c r="V24" i="125" s="1"/>
  <c r="R23" i="125"/>
  <c r="Q23" i="125" s="1"/>
  <c r="V23" i="125" s="1"/>
  <c r="R22" i="125"/>
  <c r="R47" i="125" s="1"/>
  <c r="R18" i="125"/>
  <c r="Q18" i="125"/>
  <c r="V18" i="125" s="1"/>
  <c r="R17" i="125"/>
  <c r="Q17" i="125" s="1"/>
  <c r="V17" i="125" s="1"/>
  <c r="R16" i="125"/>
  <c r="Q16" i="125" s="1"/>
  <c r="V16" i="125" s="1"/>
  <c r="R15" i="125"/>
  <c r="R19" i="125" s="1"/>
  <c r="J7" i="125"/>
  <c r="E7" i="125"/>
  <c r="B7" i="125"/>
  <c r="J5" i="125"/>
  <c r="G5" i="125"/>
  <c r="E5" i="125"/>
  <c r="B5" i="125"/>
  <c r="R96" i="125" l="1"/>
  <c r="X96" i="125" s="1"/>
  <c r="U77" i="125"/>
  <c r="R55" i="125"/>
  <c r="X55" i="125" s="1"/>
  <c r="Q22" i="125"/>
  <c r="V22" i="125" s="1"/>
  <c r="Q15" i="125"/>
  <c r="Q19" i="125" s="1"/>
  <c r="R63" i="125" s="1"/>
  <c r="X19" i="125"/>
  <c r="Q47" i="125"/>
  <c r="R65" i="125" s="1"/>
  <c r="X47" i="125"/>
  <c r="X119" i="125"/>
  <c r="P130" i="125"/>
  <c r="U89" i="125"/>
  <c r="U96" i="125" s="1"/>
  <c r="P128" i="125"/>
  <c r="V15" i="125"/>
  <c r="R77" i="125"/>
  <c r="X77" i="125" s="1"/>
  <c r="F126" i="125"/>
  <c r="E129" i="125"/>
  <c r="F129" i="125" s="1"/>
  <c r="G112" i="125" s="1"/>
  <c r="V50" i="125"/>
  <c r="W75" i="125"/>
  <c r="G113" i="125"/>
  <c r="U55" i="125" l="1"/>
  <c r="P127" i="125" s="1"/>
  <c r="R69" i="125"/>
  <c r="X69" i="125" s="1"/>
  <c r="V19" i="125"/>
  <c r="P126" i="125" s="1"/>
  <c r="U47" i="125"/>
  <c r="F133" i="125"/>
  <c r="K137" i="125" s="1"/>
  <c r="G111" i="125"/>
  <c r="P131" i="125"/>
  <c r="P132" i="125" s="1"/>
  <c r="V122" i="125"/>
  <c r="R121" i="125" l="1"/>
  <c r="K138" i="125" s="1"/>
  <c r="K139" i="125" s="1"/>
  <c r="K143" i="125" s="1"/>
  <c r="L143" i="125" s="1"/>
  <c r="O109" i="125"/>
  <c r="O110" i="125" s="1"/>
  <c r="P133" i="125" l="1"/>
  <c r="O113" i="125"/>
  <c r="D74" i="122" l="1"/>
  <c r="D73" i="122"/>
  <c r="K142" i="124"/>
  <c r="P129" i="124"/>
  <c r="R119" i="124"/>
  <c r="F132" i="124" s="1"/>
  <c r="X115" i="124"/>
  <c r="O108" i="124"/>
  <c r="U108" i="124" s="1"/>
  <c r="R105" i="124"/>
  <c r="X105" i="124" s="1"/>
  <c r="E104" i="124"/>
  <c r="E103" i="124"/>
  <c r="E102" i="124"/>
  <c r="E101" i="124"/>
  <c r="E100" i="124"/>
  <c r="E99" i="124"/>
  <c r="R95" i="124"/>
  <c r="H95" i="124"/>
  <c r="E95" i="124"/>
  <c r="D95" i="124"/>
  <c r="R94" i="124"/>
  <c r="H94" i="124"/>
  <c r="E94" i="124"/>
  <c r="R93" i="124"/>
  <c r="H93" i="124"/>
  <c r="E93" i="124"/>
  <c r="R92" i="124"/>
  <c r="H92" i="124"/>
  <c r="E92" i="124"/>
  <c r="R91" i="124"/>
  <c r="H91" i="124"/>
  <c r="E91" i="124"/>
  <c r="R90" i="124"/>
  <c r="H90" i="124"/>
  <c r="E90" i="124"/>
  <c r="R89" i="124"/>
  <c r="R96" i="124" s="1"/>
  <c r="X96" i="124" s="1"/>
  <c r="H89" i="124"/>
  <c r="E89" i="124"/>
  <c r="R86" i="124"/>
  <c r="X86" i="124" s="1"/>
  <c r="E85" i="124"/>
  <c r="E84" i="124"/>
  <c r="E83" i="124"/>
  <c r="E82" i="124"/>
  <c r="E81" i="124"/>
  <c r="E80" i="124"/>
  <c r="V76" i="124"/>
  <c r="U76" i="124"/>
  <c r="R76" i="124"/>
  <c r="W76" i="124" s="1"/>
  <c r="H76" i="124"/>
  <c r="D76" i="124"/>
  <c r="U75" i="124"/>
  <c r="R75" i="124"/>
  <c r="E130" i="124" s="1"/>
  <c r="F130" i="124" s="1"/>
  <c r="H75" i="124"/>
  <c r="D75" i="124"/>
  <c r="V75" i="124" s="1"/>
  <c r="V74" i="124"/>
  <c r="U74" i="124"/>
  <c r="R74" i="124"/>
  <c r="W74" i="124" s="1"/>
  <c r="H74" i="124"/>
  <c r="V73" i="124"/>
  <c r="U73" i="124"/>
  <c r="R73" i="124"/>
  <c r="E128" i="124" s="1"/>
  <c r="F128" i="124" s="1"/>
  <c r="H73" i="124"/>
  <c r="W72" i="124"/>
  <c r="R72" i="124"/>
  <c r="E127" i="124" s="1"/>
  <c r="F127" i="124" s="1"/>
  <c r="H72" i="124"/>
  <c r="D72" i="124"/>
  <c r="U72" i="124" s="1"/>
  <c r="R60" i="124"/>
  <c r="X60" i="124" s="1"/>
  <c r="R54" i="124"/>
  <c r="Q54" i="124"/>
  <c r="V54" i="124" s="1"/>
  <c r="P54" i="124"/>
  <c r="R53" i="124"/>
  <c r="Q53" i="124"/>
  <c r="V53" i="124" s="1"/>
  <c r="P53" i="124"/>
  <c r="R52" i="124"/>
  <c r="Q52" i="124"/>
  <c r="V52" i="124" s="1"/>
  <c r="P52" i="124"/>
  <c r="R51" i="124"/>
  <c r="Q51" i="124"/>
  <c r="V51" i="124" s="1"/>
  <c r="R50" i="124"/>
  <c r="Q50" i="124" s="1"/>
  <c r="Q55" i="124" s="1"/>
  <c r="R67" i="124" s="1"/>
  <c r="R46" i="124"/>
  <c r="Q46" i="124" s="1"/>
  <c r="V46" i="124" s="1"/>
  <c r="P46" i="124"/>
  <c r="R45" i="124"/>
  <c r="Q45" i="124" s="1"/>
  <c r="V45" i="124" s="1"/>
  <c r="P45" i="124"/>
  <c r="R44" i="124"/>
  <c r="Q44" i="124" s="1"/>
  <c r="V44" i="124" s="1"/>
  <c r="P44" i="124"/>
  <c r="R43" i="124"/>
  <c r="Q43" i="124" s="1"/>
  <c r="V43" i="124" s="1"/>
  <c r="P43" i="124"/>
  <c r="R42" i="124"/>
  <c r="Q42" i="124" s="1"/>
  <c r="V42" i="124" s="1"/>
  <c r="P42" i="124"/>
  <c r="R41" i="124"/>
  <c r="Q41" i="124" s="1"/>
  <c r="V41" i="124" s="1"/>
  <c r="P41" i="124"/>
  <c r="R40" i="124"/>
  <c r="Q40" i="124" s="1"/>
  <c r="V40" i="124" s="1"/>
  <c r="P40" i="124"/>
  <c r="R39" i="124"/>
  <c r="Q39" i="124" s="1"/>
  <c r="V39" i="124" s="1"/>
  <c r="P39" i="124"/>
  <c r="R38" i="124"/>
  <c r="Q38" i="124" s="1"/>
  <c r="V38" i="124" s="1"/>
  <c r="P38" i="124"/>
  <c r="R37" i="124"/>
  <c r="Q37" i="124" s="1"/>
  <c r="V37" i="124" s="1"/>
  <c r="P37" i="124"/>
  <c r="R36" i="124"/>
  <c r="Q36" i="124" s="1"/>
  <c r="V36" i="124" s="1"/>
  <c r="R35" i="124"/>
  <c r="Q35" i="124"/>
  <c r="V35" i="124" s="1"/>
  <c r="R34" i="124"/>
  <c r="Q34" i="124"/>
  <c r="V34" i="124" s="1"/>
  <c r="R33" i="124"/>
  <c r="Q33" i="124"/>
  <c r="V33" i="124" s="1"/>
  <c r="R32" i="124"/>
  <c r="Q32" i="124" s="1"/>
  <c r="V32" i="124" s="1"/>
  <c r="R31" i="124"/>
  <c r="Q31" i="124" s="1"/>
  <c r="V31" i="124" s="1"/>
  <c r="R30" i="124"/>
  <c r="Q30" i="124"/>
  <c r="V30" i="124" s="1"/>
  <c r="R29" i="124"/>
  <c r="Q29" i="124" s="1"/>
  <c r="V29" i="124" s="1"/>
  <c r="R28" i="124"/>
  <c r="Q28" i="124" s="1"/>
  <c r="V28" i="124" s="1"/>
  <c r="R27" i="124"/>
  <c r="Q27" i="124"/>
  <c r="V27" i="124" s="1"/>
  <c r="R26" i="124"/>
  <c r="Q26" i="124"/>
  <c r="V26" i="124" s="1"/>
  <c r="R25" i="124"/>
  <c r="Q25" i="124"/>
  <c r="V25" i="124" s="1"/>
  <c r="R24" i="124"/>
  <c r="Q24" i="124" s="1"/>
  <c r="V24" i="124" s="1"/>
  <c r="R23" i="124"/>
  <c r="Q23" i="124" s="1"/>
  <c r="V23" i="124" s="1"/>
  <c r="R22" i="124"/>
  <c r="R47" i="124" s="1"/>
  <c r="R18" i="124"/>
  <c r="Q18" i="124"/>
  <c r="V18" i="124" s="1"/>
  <c r="R17" i="124"/>
  <c r="Q17" i="124" s="1"/>
  <c r="V17" i="124" s="1"/>
  <c r="R16" i="124"/>
  <c r="Q16" i="124" s="1"/>
  <c r="V16" i="124" s="1"/>
  <c r="R15" i="124"/>
  <c r="R19" i="124" s="1"/>
  <c r="K137" i="115"/>
  <c r="K138" i="115" s="1"/>
  <c r="O108" i="120"/>
  <c r="U108" i="120" s="1"/>
  <c r="K141" i="122"/>
  <c r="K140" i="122"/>
  <c r="P129" i="122"/>
  <c r="R119" i="122"/>
  <c r="F132" i="122" s="1"/>
  <c r="X115" i="122"/>
  <c r="O108" i="122"/>
  <c r="U108" i="122" s="1"/>
  <c r="R105" i="122"/>
  <c r="P128" i="122" s="1"/>
  <c r="E104" i="122"/>
  <c r="E103" i="122"/>
  <c r="E102" i="122"/>
  <c r="E101" i="122"/>
  <c r="E100" i="122"/>
  <c r="E99" i="122"/>
  <c r="U95" i="122"/>
  <c r="R95" i="122"/>
  <c r="H95" i="122"/>
  <c r="E95" i="122"/>
  <c r="D95" i="122"/>
  <c r="U94" i="122"/>
  <c r="R94" i="122"/>
  <c r="H94" i="122"/>
  <c r="E94" i="122"/>
  <c r="U93" i="122"/>
  <c r="R93" i="122"/>
  <c r="H93" i="122"/>
  <c r="E93" i="122"/>
  <c r="U92" i="122"/>
  <c r="R92" i="122"/>
  <c r="H92" i="122"/>
  <c r="E92" i="122"/>
  <c r="U91" i="122"/>
  <c r="R91" i="122"/>
  <c r="H91" i="122"/>
  <c r="E91" i="122"/>
  <c r="U90" i="122"/>
  <c r="R90" i="122"/>
  <c r="H90" i="122"/>
  <c r="E90" i="122"/>
  <c r="R89" i="122"/>
  <c r="H89" i="122"/>
  <c r="E89" i="122"/>
  <c r="R86" i="122"/>
  <c r="X86" i="122" s="1"/>
  <c r="E85" i="122"/>
  <c r="E84" i="122"/>
  <c r="E83" i="122"/>
  <c r="E82" i="122"/>
  <c r="E81" i="122"/>
  <c r="E80" i="122"/>
  <c r="U76" i="122"/>
  <c r="R76" i="122"/>
  <c r="E131" i="122" s="1"/>
  <c r="F131" i="122" s="1"/>
  <c r="H76" i="122"/>
  <c r="D76" i="122"/>
  <c r="V76" i="122" s="1"/>
  <c r="U75" i="122"/>
  <c r="R75" i="122"/>
  <c r="E130" i="122" s="1"/>
  <c r="F130" i="122" s="1"/>
  <c r="H75" i="122"/>
  <c r="D75" i="122"/>
  <c r="V75" i="122" s="1"/>
  <c r="W74" i="122"/>
  <c r="V74" i="122"/>
  <c r="R74" i="122"/>
  <c r="U74" i="122" s="1"/>
  <c r="H74" i="122"/>
  <c r="V73" i="122"/>
  <c r="R73" i="122"/>
  <c r="W73" i="122" s="1"/>
  <c r="H73" i="122"/>
  <c r="R72" i="122"/>
  <c r="E127" i="122" s="1"/>
  <c r="F127" i="122" s="1"/>
  <c r="H72" i="122"/>
  <c r="D72" i="122"/>
  <c r="U72" i="122" s="1"/>
  <c r="R60" i="122"/>
  <c r="F126" i="122" s="1"/>
  <c r="R54" i="122"/>
  <c r="Q54" i="122"/>
  <c r="V54" i="122" s="1"/>
  <c r="P54" i="122"/>
  <c r="V53" i="122"/>
  <c r="R53" i="122"/>
  <c r="Q53" i="122"/>
  <c r="P53" i="122"/>
  <c r="R52" i="122"/>
  <c r="Q52" i="122" s="1"/>
  <c r="V52" i="122" s="1"/>
  <c r="P52" i="122"/>
  <c r="R51" i="122"/>
  <c r="Q51" i="122" s="1"/>
  <c r="V51" i="122" s="1"/>
  <c r="R50" i="122"/>
  <c r="Q50" i="122" s="1"/>
  <c r="R46" i="122"/>
  <c r="Q46" i="122" s="1"/>
  <c r="V46" i="122" s="1"/>
  <c r="P46" i="122"/>
  <c r="R45" i="122"/>
  <c r="Q45" i="122"/>
  <c r="V45" i="122" s="1"/>
  <c r="P45" i="122"/>
  <c r="R44" i="122"/>
  <c r="Q44" i="122" s="1"/>
  <c r="V44" i="122" s="1"/>
  <c r="P44" i="122"/>
  <c r="R43" i="122"/>
  <c r="Q43" i="122" s="1"/>
  <c r="V43" i="122" s="1"/>
  <c r="P43" i="122"/>
  <c r="R42" i="122"/>
  <c r="Q42" i="122"/>
  <c r="V42" i="122" s="1"/>
  <c r="P42" i="122"/>
  <c r="R41" i="122"/>
  <c r="Q41" i="122"/>
  <c r="V41" i="122" s="1"/>
  <c r="P41" i="122"/>
  <c r="R40" i="122"/>
  <c r="Q40" i="122" s="1"/>
  <c r="V40" i="122" s="1"/>
  <c r="P40" i="122"/>
  <c r="R39" i="122"/>
  <c r="Q39" i="122"/>
  <c r="V39" i="122" s="1"/>
  <c r="P39" i="122"/>
  <c r="R38" i="122"/>
  <c r="Q38" i="122" s="1"/>
  <c r="V38" i="122" s="1"/>
  <c r="P38" i="122"/>
  <c r="R37" i="122"/>
  <c r="Q37" i="122"/>
  <c r="V37" i="122" s="1"/>
  <c r="P37" i="122"/>
  <c r="R36" i="122"/>
  <c r="Q36" i="122" s="1"/>
  <c r="V36" i="122" s="1"/>
  <c r="R35" i="122"/>
  <c r="Q35" i="122" s="1"/>
  <c r="V35" i="122" s="1"/>
  <c r="R34" i="122"/>
  <c r="Q34" i="122" s="1"/>
  <c r="V34" i="122" s="1"/>
  <c r="R33" i="122"/>
  <c r="Q33" i="122" s="1"/>
  <c r="V33" i="122" s="1"/>
  <c r="R32" i="122"/>
  <c r="Q32" i="122"/>
  <c r="V32" i="122" s="1"/>
  <c r="R31" i="122"/>
  <c r="Q31" i="122" s="1"/>
  <c r="V31" i="122" s="1"/>
  <c r="R30" i="122"/>
  <c r="Q30" i="122"/>
  <c r="V30" i="122" s="1"/>
  <c r="R29" i="122"/>
  <c r="Q29" i="122" s="1"/>
  <c r="V29" i="122" s="1"/>
  <c r="R28" i="122"/>
  <c r="Q28" i="122" s="1"/>
  <c r="V28" i="122" s="1"/>
  <c r="R27" i="122"/>
  <c r="Q27" i="122"/>
  <c r="V27" i="122" s="1"/>
  <c r="R26" i="122"/>
  <c r="Q26" i="122" s="1"/>
  <c r="V26" i="122" s="1"/>
  <c r="R25" i="122"/>
  <c r="Q25" i="122" s="1"/>
  <c r="V25" i="122" s="1"/>
  <c r="R24" i="122"/>
  <c r="Q24" i="122" s="1"/>
  <c r="V24" i="122" s="1"/>
  <c r="R23" i="122"/>
  <c r="Q23" i="122" s="1"/>
  <c r="V23" i="122" s="1"/>
  <c r="R22" i="122"/>
  <c r="Q22" i="122" s="1"/>
  <c r="R18" i="122"/>
  <c r="Q18" i="122" s="1"/>
  <c r="V18" i="122" s="1"/>
  <c r="R17" i="122"/>
  <c r="Q17" i="122" s="1"/>
  <c r="V17" i="122" s="1"/>
  <c r="R16" i="122"/>
  <c r="R15" i="122"/>
  <c r="Q15" i="122" s="1"/>
  <c r="V15" i="122" s="1"/>
  <c r="E7" i="122"/>
  <c r="B7" i="122"/>
  <c r="J5" i="122"/>
  <c r="G5" i="122"/>
  <c r="E5" i="122"/>
  <c r="J7" i="122" s="1"/>
  <c r="B5" i="122"/>
  <c r="B2" i="122"/>
  <c r="P129" i="120"/>
  <c r="R119" i="120"/>
  <c r="F132" i="120" s="1"/>
  <c r="X115" i="120"/>
  <c r="R105" i="120"/>
  <c r="X105" i="120" s="1"/>
  <c r="E104" i="120"/>
  <c r="E103" i="120"/>
  <c r="E102" i="120"/>
  <c r="E101" i="120"/>
  <c r="E100" i="120"/>
  <c r="E99" i="120"/>
  <c r="R95" i="120"/>
  <c r="H95" i="120"/>
  <c r="E95" i="120"/>
  <c r="D95" i="120"/>
  <c r="R94" i="120"/>
  <c r="H94" i="120"/>
  <c r="E94" i="120"/>
  <c r="R93" i="120"/>
  <c r="H93" i="120"/>
  <c r="E93" i="120"/>
  <c r="R92" i="120"/>
  <c r="H92" i="120"/>
  <c r="E92" i="120"/>
  <c r="R91" i="120"/>
  <c r="H91" i="120"/>
  <c r="E91" i="120"/>
  <c r="R90" i="120"/>
  <c r="H90" i="120"/>
  <c r="E90" i="120"/>
  <c r="R89" i="120"/>
  <c r="R96" i="120" s="1"/>
  <c r="H89" i="120"/>
  <c r="E89" i="120"/>
  <c r="R86" i="120"/>
  <c r="X86" i="120" s="1"/>
  <c r="E85" i="120"/>
  <c r="E84" i="120"/>
  <c r="E83" i="120"/>
  <c r="E82" i="120"/>
  <c r="E81" i="120"/>
  <c r="E80" i="120"/>
  <c r="U76" i="120"/>
  <c r="R76" i="120"/>
  <c r="W76" i="120" s="1"/>
  <c r="H76" i="120"/>
  <c r="D76" i="120"/>
  <c r="V76" i="120" s="1"/>
  <c r="U75" i="120"/>
  <c r="R75" i="120"/>
  <c r="E130" i="120" s="1"/>
  <c r="F130" i="120" s="1"/>
  <c r="H75" i="120"/>
  <c r="D75" i="120"/>
  <c r="V75" i="120" s="1"/>
  <c r="V74" i="120"/>
  <c r="R74" i="120"/>
  <c r="U74" i="120" s="1"/>
  <c r="H74" i="120"/>
  <c r="V73" i="120"/>
  <c r="R73" i="120"/>
  <c r="E128" i="120" s="1"/>
  <c r="F128" i="120" s="1"/>
  <c r="H73" i="120"/>
  <c r="W72" i="120"/>
  <c r="V72" i="120"/>
  <c r="R72" i="120"/>
  <c r="E127" i="120" s="1"/>
  <c r="F127" i="120" s="1"/>
  <c r="H72" i="120"/>
  <c r="D72" i="120"/>
  <c r="U72" i="120" s="1"/>
  <c r="R60" i="120"/>
  <c r="F126" i="120" s="1"/>
  <c r="R54" i="120"/>
  <c r="Q54" i="120" s="1"/>
  <c r="V54" i="120" s="1"/>
  <c r="P54" i="120"/>
  <c r="R53" i="120"/>
  <c r="Q53" i="120" s="1"/>
  <c r="V53" i="120" s="1"/>
  <c r="P53" i="120"/>
  <c r="R52" i="120"/>
  <c r="Q52" i="120"/>
  <c r="V52" i="120" s="1"/>
  <c r="P52" i="120"/>
  <c r="R51" i="120"/>
  <c r="Q51" i="120" s="1"/>
  <c r="V51" i="120" s="1"/>
  <c r="R50" i="120"/>
  <c r="Q50" i="120" s="1"/>
  <c r="R46" i="120"/>
  <c r="Q46" i="120" s="1"/>
  <c r="V46" i="120" s="1"/>
  <c r="P46" i="120"/>
  <c r="R45" i="120"/>
  <c r="Q45" i="120"/>
  <c r="V45" i="120" s="1"/>
  <c r="P45" i="120"/>
  <c r="R44" i="120"/>
  <c r="Q44" i="120" s="1"/>
  <c r="V44" i="120" s="1"/>
  <c r="P44" i="120"/>
  <c r="R43" i="120"/>
  <c r="Q43" i="120"/>
  <c r="V43" i="120" s="1"/>
  <c r="P43" i="120"/>
  <c r="R42" i="120"/>
  <c r="Q42" i="120" s="1"/>
  <c r="V42" i="120" s="1"/>
  <c r="P42" i="120"/>
  <c r="R41" i="120"/>
  <c r="Q41" i="120"/>
  <c r="V41" i="120" s="1"/>
  <c r="P41" i="120"/>
  <c r="R40" i="120"/>
  <c r="Q40" i="120" s="1"/>
  <c r="V40" i="120" s="1"/>
  <c r="P40" i="120"/>
  <c r="R39" i="120"/>
  <c r="Q39" i="120" s="1"/>
  <c r="V39" i="120" s="1"/>
  <c r="P39" i="120"/>
  <c r="R38" i="120"/>
  <c r="Q38" i="120" s="1"/>
  <c r="V38" i="120" s="1"/>
  <c r="P38" i="120"/>
  <c r="V37" i="120"/>
  <c r="R37" i="120"/>
  <c r="Q37" i="120"/>
  <c r="P37" i="120"/>
  <c r="R36" i="120"/>
  <c r="Q36" i="120" s="1"/>
  <c r="V36" i="120" s="1"/>
  <c r="R35" i="120"/>
  <c r="Q35" i="120" s="1"/>
  <c r="V35" i="120" s="1"/>
  <c r="R34" i="120"/>
  <c r="Q34" i="120" s="1"/>
  <c r="V34" i="120" s="1"/>
  <c r="R33" i="120"/>
  <c r="Q33" i="120"/>
  <c r="V33" i="120" s="1"/>
  <c r="R32" i="120"/>
  <c r="Q32" i="120" s="1"/>
  <c r="V32" i="120" s="1"/>
  <c r="R31" i="120"/>
  <c r="Q31" i="120" s="1"/>
  <c r="V31" i="120" s="1"/>
  <c r="R30" i="120"/>
  <c r="Q30" i="120" s="1"/>
  <c r="V30" i="120" s="1"/>
  <c r="R29" i="120"/>
  <c r="Q29" i="120"/>
  <c r="V29" i="120" s="1"/>
  <c r="R28" i="120"/>
  <c r="Q28" i="120" s="1"/>
  <c r="V28" i="120" s="1"/>
  <c r="R27" i="120"/>
  <c r="Q27" i="120" s="1"/>
  <c r="V27" i="120" s="1"/>
  <c r="R26" i="120"/>
  <c r="Q26" i="120" s="1"/>
  <c r="V26" i="120" s="1"/>
  <c r="R25" i="120"/>
  <c r="Q25" i="120" s="1"/>
  <c r="V25" i="120" s="1"/>
  <c r="R24" i="120"/>
  <c r="Q24" i="120" s="1"/>
  <c r="V24" i="120" s="1"/>
  <c r="R23" i="120"/>
  <c r="Q23" i="120" s="1"/>
  <c r="V23" i="120" s="1"/>
  <c r="R22" i="120"/>
  <c r="Q22" i="120" s="1"/>
  <c r="R18" i="120"/>
  <c r="Q18" i="120" s="1"/>
  <c r="V18" i="120" s="1"/>
  <c r="R17" i="120"/>
  <c r="Q17" i="120" s="1"/>
  <c r="V17" i="120" s="1"/>
  <c r="R16" i="120"/>
  <c r="R15" i="120"/>
  <c r="Q15" i="120" s="1"/>
  <c r="P126" i="115"/>
  <c r="R48" i="115"/>
  <c r="Q48" i="115" s="1"/>
  <c r="R47" i="115"/>
  <c r="Q47" i="115" s="1"/>
  <c r="R33" i="115"/>
  <c r="Q33" i="115" s="1"/>
  <c r="R32" i="115"/>
  <c r="Q32" i="115" s="1"/>
  <c r="R31" i="115"/>
  <c r="Q31" i="115" s="1"/>
  <c r="R30" i="115"/>
  <c r="Q30" i="115" s="1"/>
  <c r="R29" i="115"/>
  <c r="Q29" i="115" s="1"/>
  <c r="R28" i="115"/>
  <c r="Q28" i="115" s="1"/>
  <c r="R27" i="115"/>
  <c r="Q27" i="115" s="1"/>
  <c r="R26" i="115"/>
  <c r="Q26" i="115" s="1"/>
  <c r="R25" i="115"/>
  <c r="Q25" i="115" s="1"/>
  <c r="R24" i="115"/>
  <c r="Q24" i="115" s="1"/>
  <c r="R23" i="115"/>
  <c r="Q23" i="115" s="1"/>
  <c r="R22" i="115"/>
  <c r="Q22" i="115" s="1"/>
  <c r="R21" i="115"/>
  <c r="Q21" i="115" s="1"/>
  <c r="R20" i="115"/>
  <c r="Q20" i="115" s="1"/>
  <c r="R19" i="115"/>
  <c r="Q19" i="115" s="1"/>
  <c r="R15" i="115"/>
  <c r="Q15" i="115" s="1"/>
  <c r="R14" i="115"/>
  <c r="Q14" i="115" s="1"/>
  <c r="R13" i="115"/>
  <c r="Q13" i="115" s="1"/>
  <c r="R12" i="115"/>
  <c r="Q12" i="115" s="1"/>
  <c r="R96" i="122" l="1"/>
  <c r="V72" i="124"/>
  <c r="W73" i="124"/>
  <c r="U77" i="124"/>
  <c r="R55" i="124"/>
  <c r="X55" i="124" s="1"/>
  <c r="Q22" i="124"/>
  <c r="Q15" i="124"/>
  <c r="R55" i="122"/>
  <c r="X55" i="122" s="1"/>
  <c r="Q55" i="122"/>
  <c r="R67" i="122" s="1"/>
  <c r="V72" i="122"/>
  <c r="W72" i="122"/>
  <c r="K142" i="122"/>
  <c r="E128" i="122"/>
  <c r="F128" i="122" s="1"/>
  <c r="U73" i="122"/>
  <c r="U77" i="122" s="1"/>
  <c r="X105" i="122"/>
  <c r="R19" i="122"/>
  <c r="U55" i="122"/>
  <c r="P127" i="122" s="1"/>
  <c r="V19" i="124"/>
  <c r="P126" i="124" s="1"/>
  <c r="X19" i="124"/>
  <c r="Q47" i="124"/>
  <c r="R65" i="124" s="1"/>
  <c r="X47" i="124"/>
  <c r="Q19" i="124"/>
  <c r="R63" i="124" s="1"/>
  <c r="X119" i="124"/>
  <c r="P130" i="124"/>
  <c r="E131" i="124"/>
  <c r="F131" i="124" s="1"/>
  <c r="U96" i="124"/>
  <c r="P128" i="124"/>
  <c r="V15" i="124"/>
  <c r="V22" i="124"/>
  <c r="R77" i="124"/>
  <c r="X77" i="124" s="1"/>
  <c r="F126" i="124"/>
  <c r="E129" i="124"/>
  <c r="F129" i="124" s="1"/>
  <c r="V50" i="124"/>
  <c r="W75" i="124"/>
  <c r="G113" i="124"/>
  <c r="U55" i="124"/>
  <c r="P127" i="124" s="1"/>
  <c r="R55" i="120"/>
  <c r="X55" i="120" s="1"/>
  <c r="U96" i="120"/>
  <c r="P131" i="120" s="1"/>
  <c r="P128" i="120"/>
  <c r="K142" i="120"/>
  <c r="Q55" i="120"/>
  <c r="R67" i="120" s="1"/>
  <c r="W73" i="120"/>
  <c r="X60" i="120"/>
  <c r="E131" i="120"/>
  <c r="F131" i="120" s="1"/>
  <c r="R47" i="120"/>
  <c r="X47" i="120" s="1"/>
  <c r="R19" i="120"/>
  <c r="X19" i="120" s="1"/>
  <c r="W74" i="120"/>
  <c r="X19" i="122"/>
  <c r="X96" i="122"/>
  <c r="Q47" i="122"/>
  <c r="R65" i="122" s="1"/>
  <c r="X119" i="122"/>
  <c r="P130" i="122"/>
  <c r="X60" i="122"/>
  <c r="U89" i="122"/>
  <c r="U96" i="122" s="1"/>
  <c r="W76" i="122"/>
  <c r="V22" i="122"/>
  <c r="R77" i="122"/>
  <c r="X77" i="122" s="1"/>
  <c r="E129" i="122"/>
  <c r="F129" i="122" s="1"/>
  <c r="Q16" i="122"/>
  <c r="V50" i="122"/>
  <c r="W75" i="122"/>
  <c r="R47" i="122"/>
  <c r="G111" i="120"/>
  <c r="X96" i="120"/>
  <c r="Q47" i="120"/>
  <c r="R65" i="120" s="1"/>
  <c r="U73" i="120"/>
  <c r="U77" i="120" s="1"/>
  <c r="X119" i="120"/>
  <c r="P130" i="120"/>
  <c r="V15" i="120"/>
  <c r="V22" i="120"/>
  <c r="R77" i="120"/>
  <c r="X77" i="120" s="1"/>
  <c r="E129" i="120"/>
  <c r="F129" i="120" s="1"/>
  <c r="Q16" i="120"/>
  <c r="V16" i="120" s="1"/>
  <c r="V50" i="120"/>
  <c r="W75" i="120"/>
  <c r="G113" i="120"/>
  <c r="Q16" i="115"/>
  <c r="R69" i="124" l="1"/>
  <c r="X69" i="124" s="1"/>
  <c r="U47" i="124"/>
  <c r="R121" i="124"/>
  <c r="F133" i="120"/>
  <c r="K137" i="120" s="1"/>
  <c r="G112" i="124"/>
  <c r="F133" i="122"/>
  <c r="K137" i="122" s="1"/>
  <c r="F133" i="124"/>
  <c r="K137" i="124" s="1"/>
  <c r="G111" i="124"/>
  <c r="P131" i="124"/>
  <c r="P132" i="124" s="1"/>
  <c r="V122" i="124"/>
  <c r="U47" i="120"/>
  <c r="U55" i="120"/>
  <c r="P127" i="120" s="1"/>
  <c r="P131" i="122"/>
  <c r="X47" i="122"/>
  <c r="U47" i="122"/>
  <c r="V16" i="122"/>
  <c r="Q19" i="122"/>
  <c r="Q19" i="120"/>
  <c r="G112" i="120"/>
  <c r="O109" i="124" l="1"/>
  <c r="O110" i="124" s="1"/>
  <c r="K138" i="124"/>
  <c r="K139" i="124" s="1"/>
  <c r="K143" i="124" s="1"/>
  <c r="L143" i="124" s="1"/>
  <c r="R63" i="122"/>
  <c r="V19" i="122"/>
  <c r="P126" i="122" s="1"/>
  <c r="P132" i="122" s="1"/>
  <c r="R63" i="120"/>
  <c r="V19" i="120"/>
  <c r="P126" i="120" s="1"/>
  <c r="P132" i="120" s="1"/>
  <c r="O113" i="124" l="1"/>
  <c r="R69" i="122"/>
  <c r="V122" i="122"/>
  <c r="R69" i="120"/>
  <c r="V122" i="120"/>
  <c r="X69" i="122" l="1"/>
  <c r="R121" i="122"/>
  <c r="O109" i="122"/>
  <c r="O110" i="122" s="1"/>
  <c r="X69" i="120"/>
  <c r="O109" i="120"/>
  <c r="O110" i="120" s="1"/>
  <c r="R121" i="120"/>
  <c r="C32" i="81" l="1"/>
  <c r="K138" i="122"/>
  <c r="K139" i="122" s="1"/>
  <c r="K143" i="122" s="1"/>
  <c r="P133" i="122"/>
  <c r="K138" i="120"/>
  <c r="K139" i="120" s="1"/>
  <c r="K143" i="120" s="1"/>
  <c r="O113" i="120" l="1"/>
  <c r="L143" i="120"/>
  <c r="O105" i="115"/>
  <c r="U105" i="115" s="1"/>
  <c r="C20" i="81"/>
  <c r="R116" i="115"/>
  <c r="X112" i="115"/>
  <c r="R102" i="115"/>
  <c r="E101" i="115"/>
  <c r="E100" i="115"/>
  <c r="E99" i="115"/>
  <c r="E98" i="115"/>
  <c r="E97" i="115"/>
  <c r="E96" i="115"/>
  <c r="R92" i="115"/>
  <c r="H92" i="115"/>
  <c r="E92" i="115"/>
  <c r="D92" i="115"/>
  <c r="R91" i="115"/>
  <c r="H91" i="115"/>
  <c r="E91" i="115"/>
  <c r="R90" i="115"/>
  <c r="H90" i="115"/>
  <c r="E90" i="115"/>
  <c r="R89" i="115"/>
  <c r="H89" i="115"/>
  <c r="E89" i="115"/>
  <c r="R88" i="115"/>
  <c r="H88" i="115"/>
  <c r="E88" i="115"/>
  <c r="R87" i="115"/>
  <c r="H87" i="115"/>
  <c r="E87" i="115"/>
  <c r="R86" i="115"/>
  <c r="H86" i="115"/>
  <c r="E86" i="115"/>
  <c r="R83" i="115"/>
  <c r="X83" i="115" s="1"/>
  <c r="E82" i="115"/>
  <c r="E81" i="115"/>
  <c r="E80" i="115"/>
  <c r="E79" i="115"/>
  <c r="E78" i="115"/>
  <c r="E77" i="115"/>
  <c r="R73" i="115"/>
  <c r="E128" i="115" s="1"/>
  <c r="F128" i="115" s="1"/>
  <c r="D73" i="115"/>
  <c r="V73" i="115" s="1"/>
  <c r="R72" i="115"/>
  <c r="W72" i="115" s="1"/>
  <c r="D72" i="115"/>
  <c r="V72" i="115" s="1"/>
  <c r="R71" i="115"/>
  <c r="E126" i="115" s="1"/>
  <c r="F126" i="115" s="1"/>
  <c r="V71" i="115"/>
  <c r="R70" i="115"/>
  <c r="W70" i="115" s="1"/>
  <c r="V70" i="115"/>
  <c r="R69" i="115"/>
  <c r="E124" i="115" s="1"/>
  <c r="F124" i="115" s="1"/>
  <c r="V69" i="115"/>
  <c r="R57" i="115"/>
  <c r="X57" i="115" s="1"/>
  <c r="R51" i="115"/>
  <c r="Q51" i="115"/>
  <c r="V51" i="115" s="1"/>
  <c r="P51" i="115"/>
  <c r="R50" i="115"/>
  <c r="Q50" i="115" s="1"/>
  <c r="V50" i="115" s="1"/>
  <c r="P50" i="115"/>
  <c r="R49" i="115"/>
  <c r="Q49" i="115" s="1"/>
  <c r="V49" i="115" s="1"/>
  <c r="P49" i="115"/>
  <c r="V48" i="115"/>
  <c r="R43" i="115"/>
  <c r="Q43" i="115" s="1"/>
  <c r="V43" i="115" s="1"/>
  <c r="P43" i="115"/>
  <c r="R42" i="115"/>
  <c r="Q42" i="115"/>
  <c r="V42" i="115" s="1"/>
  <c r="P42" i="115"/>
  <c r="R41" i="115"/>
  <c r="Q41" i="115" s="1"/>
  <c r="V41" i="115" s="1"/>
  <c r="P41" i="115"/>
  <c r="R40" i="115"/>
  <c r="Q40" i="115" s="1"/>
  <c r="V40" i="115" s="1"/>
  <c r="P40" i="115"/>
  <c r="R39" i="115"/>
  <c r="Q39" i="115"/>
  <c r="V39" i="115" s="1"/>
  <c r="P39" i="115"/>
  <c r="R38" i="115"/>
  <c r="Q38" i="115" s="1"/>
  <c r="V38" i="115" s="1"/>
  <c r="P38" i="115"/>
  <c r="R37" i="115"/>
  <c r="Q37" i="115" s="1"/>
  <c r="V37" i="115" s="1"/>
  <c r="P37" i="115"/>
  <c r="R36" i="115"/>
  <c r="Q36" i="115" s="1"/>
  <c r="V36" i="115" s="1"/>
  <c r="P36" i="115"/>
  <c r="R35" i="115"/>
  <c r="Q35" i="115" s="1"/>
  <c r="V35" i="115" s="1"/>
  <c r="P35" i="115"/>
  <c r="R34" i="115"/>
  <c r="Q34" i="115" s="1"/>
  <c r="V34" i="115" s="1"/>
  <c r="P34" i="115"/>
  <c r="V33" i="115"/>
  <c r="V32" i="115"/>
  <c r="V31" i="115"/>
  <c r="V30" i="115"/>
  <c r="V29" i="115"/>
  <c r="V28" i="115"/>
  <c r="V27" i="115"/>
  <c r="V26" i="115"/>
  <c r="V25" i="115"/>
  <c r="V24" i="115"/>
  <c r="V23" i="115"/>
  <c r="V22" i="115"/>
  <c r="V21" i="115"/>
  <c r="V20" i="115"/>
  <c r="V19" i="115"/>
  <c r="V15" i="115"/>
  <c r="V14" i="115"/>
  <c r="V13" i="115"/>
  <c r="D4" i="79"/>
  <c r="C19" i="81" s="1"/>
  <c r="U73" i="115" l="1"/>
  <c r="U72" i="115"/>
  <c r="W73" i="115"/>
  <c r="X102" i="115"/>
  <c r="P125" i="115"/>
  <c r="X116" i="115"/>
  <c r="P127" i="115"/>
  <c r="U71" i="115"/>
  <c r="U70" i="115"/>
  <c r="U69" i="115"/>
  <c r="U93" i="115"/>
  <c r="W71" i="115"/>
  <c r="R93" i="115"/>
  <c r="X93" i="115" s="1"/>
  <c r="R52" i="115"/>
  <c r="X52" i="115" s="1"/>
  <c r="V47" i="115"/>
  <c r="R44" i="115"/>
  <c r="X44" i="115" s="1"/>
  <c r="R60" i="115"/>
  <c r="V12" i="115"/>
  <c r="R74" i="115"/>
  <c r="X74" i="115" s="1"/>
  <c r="E127" i="115"/>
  <c r="F127" i="115" s="1"/>
  <c r="R16" i="115"/>
  <c r="Q44" i="115"/>
  <c r="R62" i="115" s="1"/>
  <c r="W69" i="115"/>
  <c r="G110" i="115"/>
  <c r="F123" i="115"/>
  <c r="E125" i="115"/>
  <c r="F125" i="115" s="1"/>
  <c r="F129" i="115"/>
  <c r="P128" i="115" l="1"/>
  <c r="U74" i="115"/>
  <c r="G109" i="115"/>
  <c r="Q52" i="115"/>
  <c r="R64" i="115" s="1"/>
  <c r="V119" i="115" s="1"/>
  <c r="F130" i="115"/>
  <c r="K134" i="115" s="1"/>
  <c r="G108" i="115"/>
  <c r="V16" i="115"/>
  <c r="P123" i="115" s="1"/>
  <c r="X16" i="115"/>
  <c r="U44" i="115"/>
  <c r="R66" i="115" l="1"/>
  <c r="X66" i="115" s="1"/>
  <c r="U52" i="115"/>
  <c r="P124" i="115" s="1"/>
  <c r="P129" i="115" s="1"/>
  <c r="O106" i="115" l="1"/>
  <c r="O107" i="115" s="1"/>
  <c r="R118" i="115"/>
  <c r="E8" i="122" l="1"/>
  <c r="E10" i="122" s="1"/>
  <c r="R123" i="122"/>
  <c r="K135" i="115"/>
  <c r="K136" i="115" s="1"/>
  <c r="C25" i="81" l="1"/>
  <c r="C33" i="81"/>
  <c r="C14" i="81" l="1"/>
  <c r="C13" i="81"/>
  <c r="A2" i="79" l="1"/>
  <c r="J22" i="79"/>
  <c r="H22" i="79"/>
  <c r="J21" i="79"/>
  <c r="H21" i="79"/>
  <c r="J20" i="79"/>
  <c r="H20" i="79"/>
  <c r="J19" i="79"/>
  <c r="H19" i="79"/>
  <c r="J18" i="79"/>
  <c r="H18" i="79"/>
  <c r="J17" i="79"/>
  <c r="H17" i="79"/>
  <c r="J16" i="79"/>
  <c r="H16" i="79"/>
  <c r="J15" i="79"/>
  <c r="H15" i="79"/>
  <c r="J14" i="79"/>
  <c r="H14" i="79"/>
  <c r="J13" i="79"/>
  <c r="H13" i="79"/>
  <c r="J12" i="79"/>
  <c r="H12" i="79"/>
  <c r="J11" i="79"/>
  <c r="H11" i="79"/>
  <c r="J10" i="79"/>
  <c r="H10" i="79"/>
  <c r="J9" i="79"/>
  <c r="H9" i="79"/>
  <c r="J8" i="79"/>
  <c r="H8" i="79"/>
  <c r="J7" i="79" l="1"/>
  <c r="C12" i="47" l="1"/>
  <c r="C13" i="47" s="1"/>
  <c r="D12" i="47"/>
  <c r="D13" i="47" s="1"/>
  <c r="C21" i="47"/>
  <c r="C22" i="47" s="1"/>
  <c r="D21" i="47"/>
  <c r="D22" i="47" s="1"/>
  <c r="K139" i="115" l="1"/>
  <c r="O113" i="122" l="1"/>
  <c r="O110" i="115"/>
  <c r="C17" i="8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Maguire, Toby</author>
  </authors>
  <commentList>
    <comment ref="C16" authorId="0" shapeId="0" xr:uid="{F00B5AA1-D40D-4911-A561-A3304F195A74}">
      <text>
        <r>
          <rPr>
            <sz val="9"/>
            <color indexed="81"/>
            <rFont val="Tahoma"/>
            <family val="2"/>
          </rPr>
          <t xml:space="preserve">Only if you have an FY23 DESE approved rate.
</t>
        </r>
      </text>
    </comment>
    <comment ref="C17" authorId="0" shapeId="0" xr:uid="{6FD6BA31-B9CF-4EE4-8D8B-ACA710644394}">
      <text>
        <r>
          <rPr>
            <sz val="9"/>
            <color indexed="81"/>
            <rFont val="Tahoma"/>
            <family val="2"/>
          </rPr>
          <t xml:space="preserve">Maximum Amount That Can Be Used for Indirect {(total request-exclusions)-[(total request-exclusions)/(1+IDC)]}
</t>
        </r>
      </text>
    </comment>
    <comment ref="C25" authorId="0" shapeId="0" xr:uid="{930DDC43-FDAD-47B4-9194-6FF6FB83F128}">
      <text>
        <r>
          <rPr>
            <sz val="9"/>
            <color indexed="81"/>
            <rFont val="Tahoma"/>
            <family val="2"/>
          </rPr>
          <t xml:space="preserve">If the cost per average monthly student enrollment exceeds the allowable threshold ($2,800-$3,500), the applicant must ensure that compelling justification is provided in Part III, 1A. 
</t>
        </r>
      </text>
    </comment>
    <comment ref="C28" authorId="0" shapeId="0" xr:uid="{4D23CCDD-D852-41E2-8596-2A5355A8FF7B}">
      <text>
        <r>
          <rPr>
            <sz val="9"/>
            <color indexed="81"/>
            <rFont val="Tahoma"/>
            <family val="2"/>
          </rPr>
          <t xml:space="preserve">Must not exceed 5%
</t>
        </r>
      </text>
    </comment>
    <comment ref="C33" authorId="0" shapeId="0" xr:uid="{1D3A2B8D-7C82-40A6-A328-0DB8F8FC891C}">
      <text>
        <r>
          <rPr>
            <sz val="9"/>
            <color indexed="81"/>
            <rFont val="Tahoma"/>
            <family val="2"/>
          </rPr>
          <t xml:space="preserve">Must be at least 20%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phx</author>
    <author>rfenton</author>
  </authors>
  <commentList>
    <comment ref="A6" authorId="0" shapeId="0" xr:uid="{00000000-0006-0000-0100-000001000000}">
      <text>
        <r>
          <rPr>
            <sz val="9"/>
            <color indexed="81"/>
            <rFont val="Tahoma"/>
            <family val="2"/>
          </rPr>
          <t>This code is preassigned. Refer to these codes when drafting the budget narrative.</t>
        </r>
      </text>
    </comment>
    <comment ref="B6" authorId="0" shapeId="0" xr:uid="{00000000-0006-0000-0100-000002000000}">
      <text>
        <r>
          <rPr>
            <sz val="9"/>
            <color indexed="81"/>
            <rFont val="Tahoma"/>
            <family val="2"/>
          </rPr>
          <t>What content area will be covered in this class? If all subjects are taught in a self-contained class, choose Core ABE.</t>
        </r>
      </text>
    </comment>
    <comment ref="C6" authorId="0" shapeId="0" xr:uid="{00000000-0006-0000-0100-000003000000}">
      <text>
        <r>
          <rPr>
            <sz val="9"/>
            <color indexed="81"/>
            <rFont val="Tahoma"/>
            <family val="2"/>
          </rPr>
          <t>Grade Level Equivalent
What is the range of grade levels covered by this class? 
Examples: 1-2; 5-8</t>
        </r>
      </text>
    </comment>
    <comment ref="D6" authorId="0" shapeId="0" xr:uid="{00000000-0006-0000-0100-000004000000}">
      <text>
        <r>
          <rPr>
            <sz val="9"/>
            <color indexed="81"/>
            <rFont val="Tahoma"/>
            <family val="2"/>
          </rPr>
          <t xml:space="preserve">What is the number of students this class will enroll at any given time? Note that students can only be counted once. If the plan is to have students enrolled in a math and an ELA class at the same time, then one class would have 0 enrolled. See Policy Manual for additional information. </t>
        </r>
      </text>
    </comment>
    <comment ref="E6" authorId="1" shapeId="0" xr:uid="{00000000-0006-0000-0100-000005000000}">
      <text>
        <r>
          <rPr>
            <sz val="9"/>
            <color indexed="81"/>
            <rFont val="Tahoma"/>
            <family val="2"/>
          </rPr>
          <t xml:space="preserve">Enter information about the class, including the planned schedule, location, additional information about the level, and whether the students will be enrolled in other classes (e.g. A3 has 0 seats because the same students will be in this class as in A2).
</t>
        </r>
      </text>
    </comment>
    <comment ref="I6" authorId="1" shapeId="0" xr:uid="{00000000-0006-0000-0100-000006000000}">
      <text>
        <r>
          <rPr>
            <b/>
            <sz val="9"/>
            <color indexed="81"/>
            <rFont val="Tahoma"/>
            <family val="2"/>
          </rPr>
          <t xml:space="preserve">Enter the approved cost per student seat for this class.  
If you entered "0" for number of seats, also enter "0" for cost/seat.
</t>
        </r>
        <r>
          <rPr>
            <sz val="9"/>
            <color indexed="81"/>
            <rFont val="Tahoma"/>
            <family val="2"/>
          </rPr>
          <t xml:space="preserve">
</t>
        </r>
      </text>
    </comment>
    <comment ref="J6" authorId="1" shapeId="0" xr:uid="{00000000-0006-0000-0100-000007000000}">
      <text>
        <r>
          <rPr>
            <b/>
            <sz val="9"/>
            <color indexed="81"/>
            <rFont val="Tahoma"/>
            <family val="2"/>
          </rPr>
          <t xml:space="preserve">Cost of Class=# of seats x Cost per seat.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Maguire, Toby</author>
    <author>phx</author>
  </authors>
  <commentList>
    <comment ref="P11" authorId="0" shapeId="0" xr:uid="{D43B6A37-B894-4E1A-924E-66BE34F16E98}">
      <text>
        <r>
          <rPr>
            <sz val="9"/>
            <color indexed="81"/>
            <rFont val="Tahoma"/>
            <family val="2"/>
          </rPr>
          <t>Enter agency fringe rate for each staff member.</t>
        </r>
      </text>
    </comment>
    <comment ref="P18" authorId="0" shapeId="0" xr:uid="{3BE141DB-7981-492E-9260-45008BBE9447}">
      <text>
        <r>
          <rPr>
            <sz val="9"/>
            <color indexed="81"/>
            <rFont val="Tahoma"/>
            <family val="2"/>
          </rPr>
          <t>Enter agency fringe rate for each staff member.</t>
        </r>
      </text>
    </comment>
    <comment ref="P46" authorId="0" shapeId="0" xr:uid="{3B24A0F0-C34E-4116-90CD-0CCB88C04C56}">
      <text>
        <r>
          <rPr>
            <sz val="9"/>
            <color indexed="81"/>
            <rFont val="Tahoma"/>
            <family val="2"/>
          </rPr>
          <t>Enter agency fringe rate for each staff member.</t>
        </r>
      </text>
    </comment>
    <comment ref="O110" authorId="0" shapeId="0" xr:uid="{089F726F-AE7B-4509-9D51-DB13C715C1EB}">
      <text>
        <r>
          <rPr>
            <sz val="9"/>
            <color indexed="81"/>
            <rFont val="Tahoma"/>
            <family val="2"/>
          </rPr>
          <t xml:space="preserve">Maximum Amount That Can Be Used for Indirect {(total request-exclusions)-[(total request-exclusions)/(1+IDC)]}
</t>
        </r>
      </text>
    </comment>
    <comment ref="R112" authorId="0" shapeId="0" xr:uid="{EF782A5B-65C7-4A4A-8864-3852E709A9E5}">
      <text>
        <r>
          <rPr>
            <sz val="9"/>
            <color indexed="81"/>
            <rFont val="Tahoma"/>
            <family val="2"/>
          </rPr>
          <t xml:space="preserve">Do not enter unless the applicant agency has a FY22 DESE approved indirect cost rate
</t>
        </r>
      </text>
    </comment>
    <comment ref="P130" authorId="1" shapeId="0" xr:uid="{D69FC732-5A2D-477E-804D-B16E81A1C970}">
      <text>
        <r>
          <rPr>
            <b/>
            <sz val="9"/>
            <color indexed="81"/>
            <rFont val="Tahoma"/>
            <family val="2"/>
          </rPr>
          <t>If above 25%, you must reduce the costs on line items 1, 3, 9 and/or 10.</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Maguire, Toby</author>
    <author>phx</author>
  </authors>
  <commentList>
    <comment ref="B2" authorId="0" shapeId="0" xr:uid="{4D7AFB4F-122C-48B3-BC72-E3CA565DC2C1}">
      <text>
        <r>
          <rPr>
            <b/>
            <sz val="9"/>
            <color indexed="81"/>
            <rFont val="Tahoma"/>
            <family val="2"/>
          </rPr>
          <t>Select the Sub Awardee</t>
        </r>
        <r>
          <rPr>
            <sz val="9"/>
            <color indexed="81"/>
            <rFont val="Tahoma"/>
            <family val="2"/>
          </rPr>
          <t xml:space="preserve">
</t>
        </r>
      </text>
    </comment>
    <comment ref="E8" authorId="0" shapeId="0" xr:uid="{2B1D3216-CD77-4574-B292-06A0DA1B6514}">
      <text>
        <r>
          <rPr>
            <b/>
            <sz val="9"/>
            <color indexed="81"/>
            <rFont val="Tahoma"/>
            <family val="2"/>
          </rPr>
          <t>Select the amount of the sub award</t>
        </r>
        <r>
          <rPr>
            <sz val="9"/>
            <color indexed="81"/>
            <rFont val="Tahoma"/>
            <family val="2"/>
          </rPr>
          <t xml:space="preserve">
</t>
        </r>
      </text>
    </comment>
    <comment ref="P14" authorId="0" shapeId="0" xr:uid="{F922F752-3A56-46D7-AA1A-1546805702A5}">
      <text>
        <r>
          <rPr>
            <sz val="9"/>
            <color indexed="81"/>
            <rFont val="Tahoma"/>
            <family val="2"/>
          </rPr>
          <t>Enter agency fringe rate for each staff member.</t>
        </r>
      </text>
    </comment>
    <comment ref="P21" authorId="0" shapeId="0" xr:uid="{2D3F1265-194E-4DFF-A49B-AA873C1E3ED3}">
      <text>
        <r>
          <rPr>
            <sz val="9"/>
            <color indexed="81"/>
            <rFont val="Tahoma"/>
            <family val="2"/>
          </rPr>
          <t>Enter agency fringe rate for each staff member.</t>
        </r>
      </text>
    </comment>
    <comment ref="P49" authorId="0" shapeId="0" xr:uid="{63BBA0A9-4D29-458E-BCD4-B88EBB9A6BC7}">
      <text>
        <r>
          <rPr>
            <sz val="9"/>
            <color indexed="81"/>
            <rFont val="Tahoma"/>
            <family val="2"/>
          </rPr>
          <t>Enter agency fringe rate for each staff member.</t>
        </r>
        <r>
          <rPr>
            <sz val="9"/>
            <color indexed="81"/>
            <rFont val="Tahoma"/>
            <charset val="1"/>
          </rPr>
          <t xml:space="preserve">
</t>
        </r>
      </text>
    </comment>
    <comment ref="R115" authorId="0" shapeId="0" xr:uid="{0DFADA72-90CA-42BA-9E8E-E8B2D0644DAB}">
      <text>
        <r>
          <rPr>
            <sz val="9"/>
            <color indexed="81"/>
            <rFont val="Tahoma"/>
            <family val="2"/>
          </rPr>
          <t xml:space="preserve">Do not enter unless the applicant agency has a FY22 DESE approved indirect cost rate
</t>
        </r>
      </text>
    </comment>
    <comment ref="P133" authorId="1" shapeId="0" xr:uid="{1525DEB0-8700-49C3-89B6-0806A5B96297}">
      <text>
        <r>
          <rPr>
            <b/>
            <sz val="9"/>
            <color indexed="81"/>
            <rFont val="Tahoma"/>
            <family val="2"/>
          </rPr>
          <t>If above 25%, you must reduce the costs on line items 1, 3, 9 and/or 10.</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Maguire, Toby</author>
    <author>phx</author>
  </authors>
  <commentList>
    <comment ref="B2" authorId="0" shapeId="0" xr:uid="{F66802EA-13F3-43D3-B84A-886E787A72FC}">
      <text>
        <r>
          <rPr>
            <b/>
            <sz val="9"/>
            <color indexed="81"/>
            <rFont val="Tahoma"/>
            <family val="2"/>
          </rPr>
          <t>Select the Sub Awardee</t>
        </r>
        <r>
          <rPr>
            <sz val="9"/>
            <color indexed="81"/>
            <rFont val="Tahoma"/>
            <family val="2"/>
          </rPr>
          <t xml:space="preserve">
</t>
        </r>
      </text>
    </comment>
    <comment ref="E8" authorId="0" shapeId="0" xr:uid="{032023C9-A84A-455F-BBA8-350C05D1A2E1}">
      <text>
        <r>
          <rPr>
            <b/>
            <sz val="9"/>
            <color indexed="81"/>
            <rFont val="Tahoma"/>
            <family val="2"/>
          </rPr>
          <t>Select the amount of the sub award</t>
        </r>
        <r>
          <rPr>
            <sz val="9"/>
            <color indexed="81"/>
            <rFont val="Tahoma"/>
            <family val="2"/>
          </rPr>
          <t xml:space="preserve">
</t>
        </r>
      </text>
    </comment>
    <comment ref="P14" authorId="0" shapeId="0" xr:uid="{C2A0ED46-55E7-49B9-897F-5BAAD371E4AB}">
      <text>
        <r>
          <rPr>
            <sz val="9"/>
            <color indexed="81"/>
            <rFont val="Tahoma"/>
            <family val="2"/>
          </rPr>
          <t>Enter agency fringe rate for each staff member.</t>
        </r>
      </text>
    </comment>
    <comment ref="P21" authorId="0" shapeId="0" xr:uid="{53B3284E-BCE8-47B6-8139-4C2799921A4B}">
      <text>
        <r>
          <rPr>
            <sz val="9"/>
            <color indexed="81"/>
            <rFont val="Tahoma"/>
            <family val="2"/>
          </rPr>
          <t>Enter agency fringe rate for each staff member.</t>
        </r>
      </text>
    </comment>
    <comment ref="P49" authorId="0" shapeId="0" xr:uid="{3C7F2362-DBF5-4E1A-BBEB-AD72E124D6CD}">
      <text>
        <r>
          <rPr>
            <sz val="9"/>
            <color indexed="81"/>
            <rFont val="Tahoma"/>
            <family val="2"/>
          </rPr>
          <t>Enter agency fringe rate for each staff member.</t>
        </r>
        <r>
          <rPr>
            <sz val="9"/>
            <color indexed="81"/>
            <rFont val="Tahoma"/>
            <charset val="1"/>
          </rPr>
          <t xml:space="preserve">
</t>
        </r>
      </text>
    </comment>
    <comment ref="R115" authorId="0" shapeId="0" xr:uid="{F5DF1B65-EFC0-4A24-AFBC-9580CAEDE55D}">
      <text>
        <r>
          <rPr>
            <sz val="9"/>
            <color indexed="81"/>
            <rFont val="Tahoma"/>
            <family val="2"/>
          </rPr>
          <t xml:space="preserve">Do not enter unless the applicant agency has a FY22 DESE approved indirect cost rate
</t>
        </r>
      </text>
    </comment>
    <comment ref="P133" authorId="1" shapeId="0" xr:uid="{80C04B9A-5A38-4F65-BA21-B72AA68CF0C8}">
      <text>
        <r>
          <rPr>
            <b/>
            <sz val="9"/>
            <color indexed="81"/>
            <rFont val="Tahoma"/>
            <family val="2"/>
          </rPr>
          <t>If above 25%, you must reduce the costs on line items 1, 3, 9 and/or 10.</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Maguire, Toby</author>
    <author>phx</author>
  </authors>
  <commentList>
    <comment ref="B2" authorId="0" shapeId="0" xr:uid="{730878FA-0FA7-45BD-A815-A734B3134CD8}">
      <text>
        <r>
          <rPr>
            <b/>
            <sz val="9"/>
            <color indexed="81"/>
            <rFont val="Tahoma"/>
            <family val="2"/>
          </rPr>
          <t>Select the Sub Awardee</t>
        </r>
        <r>
          <rPr>
            <sz val="9"/>
            <color indexed="81"/>
            <rFont val="Tahoma"/>
            <family val="2"/>
          </rPr>
          <t xml:space="preserve">
</t>
        </r>
      </text>
    </comment>
    <comment ref="E8" authorId="0" shapeId="0" xr:uid="{88563D75-217B-442F-81A7-24CBE7A7C4B8}">
      <text>
        <r>
          <rPr>
            <b/>
            <sz val="9"/>
            <color indexed="81"/>
            <rFont val="Tahoma"/>
            <family val="2"/>
          </rPr>
          <t>Select the amount of the sub award</t>
        </r>
        <r>
          <rPr>
            <sz val="9"/>
            <color indexed="81"/>
            <rFont val="Tahoma"/>
            <family val="2"/>
          </rPr>
          <t xml:space="preserve">
</t>
        </r>
      </text>
    </comment>
    <comment ref="P14" authorId="0" shapeId="0" xr:uid="{C1C89489-2667-4AD2-B44C-87121DC3DE16}">
      <text>
        <r>
          <rPr>
            <sz val="9"/>
            <color indexed="81"/>
            <rFont val="Tahoma"/>
            <family val="2"/>
          </rPr>
          <t>Enter agency fringe rate for each staff member.</t>
        </r>
      </text>
    </comment>
    <comment ref="P21" authorId="0" shapeId="0" xr:uid="{3667FB8D-F609-433D-9ADE-5F1D384CA76F}">
      <text>
        <r>
          <rPr>
            <sz val="9"/>
            <color indexed="81"/>
            <rFont val="Tahoma"/>
            <family val="2"/>
          </rPr>
          <t>Enter agency fringe rate for each staff member.</t>
        </r>
      </text>
    </comment>
    <comment ref="P49" authorId="0" shapeId="0" xr:uid="{056E1EE3-4503-4894-9FE0-5E28EF83B72A}">
      <text>
        <r>
          <rPr>
            <sz val="9"/>
            <color indexed="81"/>
            <rFont val="Tahoma"/>
            <family val="2"/>
          </rPr>
          <t>Enter agency fringe rate for each staff member.</t>
        </r>
        <r>
          <rPr>
            <sz val="9"/>
            <color indexed="81"/>
            <rFont val="Tahoma"/>
            <charset val="1"/>
          </rPr>
          <t xml:space="preserve">
</t>
        </r>
      </text>
    </comment>
    <comment ref="R115" authorId="0" shapeId="0" xr:uid="{04ACC91A-6A7C-48F0-9D1C-1FAF8E88F721}">
      <text>
        <r>
          <rPr>
            <sz val="9"/>
            <color indexed="81"/>
            <rFont val="Tahoma"/>
            <family val="2"/>
          </rPr>
          <t xml:space="preserve">Do not enter unless the applicant agency has a FY22 DESE approved indirect cost rate
</t>
        </r>
      </text>
    </comment>
    <comment ref="P133" authorId="1" shapeId="0" xr:uid="{B21E1FE9-151F-4971-9584-FA83CE7EF2A1}">
      <text>
        <r>
          <rPr>
            <b/>
            <sz val="9"/>
            <color indexed="81"/>
            <rFont val="Tahoma"/>
            <family val="2"/>
          </rPr>
          <t>If above 25%, you must reduce the costs on line items 1, 3, 9 and/or 10.</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Maguire, Toby</author>
    <author>phx</author>
  </authors>
  <commentList>
    <comment ref="P14" authorId="0" shapeId="0" xr:uid="{2B6BAF32-5B85-4AD5-A94D-7D6C18C14025}">
      <text>
        <r>
          <rPr>
            <sz val="9"/>
            <color indexed="81"/>
            <rFont val="Tahoma"/>
            <family val="2"/>
          </rPr>
          <t>Enter agency fringe rate for each staff member.</t>
        </r>
      </text>
    </comment>
    <comment ref="P21" authorId="0" shapeId="0" xr:uid="{300561B7-8C12-4213-A8DB-20B7D5387CC9}">
      <text>
        <r>
          <rPr>
            <sz val="9"/>
            <color indexed="81"/>
            <rFont val="Tahoma"/>
            <family val="2"/>
          </rPr>
          <t>Enter agency fringe rate for each staff member.</t>
        </r>
      </text>
    </comment>
    <comment ref="R115" authorId="0" shapeId="0" xr:uid="{7865ABAC-8785-421B-8DDE-965F2DB82F5A}">
      <text>
        <r>
          <rPr>
            <sz val="9"/>
            <color indexed="81"/>
            <rFont val="Tahoma"/>
            <family val="2"/>
          </rPr>
          <t xml:space="preserve">Do not enter unless the applicant agency has a FY22 DESE approved indirect cost rate
</t>
        </r>
      </text>
    </comment>
    <comment ref="P133" authorId="1" shapeId="0" xr:uid="{F21CC348-DFE3-402F-8D10-AEC571C91EF9}">
      <text>
        <r>
          <rPr>
            <b/>
            <sz val="9"/>
            <color indexed="81"/>
            <rFont val="Tahoma"/>
            <family val="2"/>
          </rPr>
          <t>If above 25%, you must reduce the costs on line items 1, 3, 9 and/or 10.</t>
        </r>
        <r>
          <rPr>
            <sz val="9"/>
            <color indexed="81"/>
            <rFont val="Tahoma"/>
            <family val="2"/>
          </rPr>
          <t xml:space="preserve">
</t>
        </r>
      </text>
    </comment>
  </commentList>
</comments>
</file>

<file path=xl/sharedStrings.xml><?xml version="1.0" encoding="utf-8"?>
<sst xmlns="http://schemas.openxmlformats.org/spreadsheetml/2006/main" count="827" uniqueCount="248">
  <si>
    <t>FY23 Budget Workbook</t>
  </si>
  <si>
    <t>Enter Program or Agency Name</t>
  </si>
  <si>
    <t>Select Fund Code</t>
  </si>
  <si>
    <t>Enter Table 1 CALC Award:</t>
  </si>
  <si>
    <t>Enter Outstation Award</t>
  </si>
  <si>
    <r>
      <t xml:space="preserve">Enter IET/IELCE Award </t>
    </r>
    <r>
      <rPr>
        <sz val="11"/>
        <color rgb="FFFF0000"/>
        <rFont val="Calibri"/>
        <family val="2"/>
        <scheme val="minor"/>
      </rPr>
      <t>*</t>
    </r>
  </si>
  <si>
    <r>
      <t xml:space="preserve">Enter IET/IELCE II Award </t>
    </r>
    <r>
      <rPr>
        <sz val="11"/>
        <color rgb="FFFF0000"/>
        <rFont val="Calibri"/>
        <family val="2"/>
        <scheme val="minor"/>
      </rPr>
      <t>*</t>
    </r>
  </si>
  <si>
    <t>Number of Match ABE Seats</t>
  </si>
  <si>
    <t>Number of Match ESOL Seats</t>
  </si>
  <si>
    <t>Enter DESE Approved Indirect Cost Rate</t>
  </si>
  <si>
    <t>Max That Can Be Used for Indirect</t>
  </si>
  <si>
    <t>Number of ABE Enrollments</t>
  </si>
  <si>
    <t>Number of ESOL Enrollments</t>
  </si>
  <si>
    <t>Cost-Per-Enrollment</t>
  </si>
  <si>
    <t>Total Administrative</t>
  </si>
  <si>
    <t>Administrative Cost Ratio</t>
  </si>
  <si>
    <t>TOTAL FUNDS REQUESTED</t>
  </si>
  <si>
    <t>Total Match</t>
  </si>
  <si>
    <t>Match Percentage</t>
  </si>
  <si>
    <t>PERKINS SERVICES PLAN</t>
  </si>
  <si>
    <t>Total Seats</t>
  </si>
  <si>
    <t>Class Code</t>
  </si>
  <si>
    <t>Class Focus</t>
  </si>
  <si>
    <t>GLE</t>
  </si>
  <si>
    <t>Enrolled Students</t>
  </si>
  <si>
    <t>Notes</t>
  </si>
  <si>
    <t>Hours Per Week</t>
  </si>
  <si>
    <t>Weeks Per Year</t>
  </si>
  <si>
    <t>Hours Per Year</t>
  </si>
  <si>
    <t>Cost Per Student Seat</t>
  </si>
  <si>
    <t>Class Cost</t>
  </si>
  <si>
    <t>A1</t>
  </si>
  <si>
    <t>A2</t>
  </si>
  <si>
    <t>A3</t>
  </si>
  <si>
    <t>A4</t>
  </si>
  <si>
    <t>A5</t>
  </si>
  <si>
    <t>A6</t>
  </si>
  <si>
    <t>A7</t>
  </si>
  <si>
    <t>A8</t>
  </si>
  <si>
    <t>A9</t>
  </si>
  <si>
    <t>A10</t>
  </si>
  <si>
    <t>A11</t>
  </si>
  <si>
    <t>A12</t>
  </si>
  <si>
    <t>A13</t>
  </si>
  <si>
    <t>A14</t>
  </si>
  <si>
    <t>A15</t>
  </si>
  <si>
    <t>FY23 BUDGET NARRATIVE</t>
  </si>
  <si>
    <t>FY22 Award for this Fund Code</t>
  </si>
  <si>
    <t>If approved, enter the indirect cost rate on cover page</t>
  </si>
  <si>
    <t>Outstation Funds</t>
  </si>
  <si>
    <r>
      <t xml:space="preserve">Total CALC/AECI Request </t>
    </r>
    <r>
      <rPr>
        <sz val="11"/>
        <rFont val="Calibri"/>
        <family val="2"/>
        <scheme val="minor"/>
      </rPr>
      <t>(Does not include MassSTEP)</t>
    </r>
  </si>
  <si>
    <t>1. ADMINISTRATORS</t>
  </si>
  <si>
    <t>Loaded Salary</t>
  </si>
  <si>
    <t>Title</t>
  </si>
  <si>
    <t>Administrator name(s) and duties specific to this grant</t>
  </si>
  <si>
    <t xml:space="preserve">Hours </t>
  </si>
  <si>
    <t>Rate/Hr</t>
  </si>
  <si>
    <t>Fringe Rate</t>
  </si>
  <si>
    <t>Fringe Cost for L5</t>
  </si>
  <si>
    <t>Total Cost (w/o fringe)</t>
  </si>
  <si>
    <t>Line 1 Sub-Total</t>
  </si>
  <si>
    <t>2. INSTRUCTIONAL/PROFESSIONAL STAFF</t>
  </si>
  <si>
    <t>Staff name(s), titles, instructional duties/class assignment(s), content area(s), and programmatic duties specifc to this grant</t>
  </si>
  <si>
    <t>Fringe Cost</t>
  </si>
  <si>
    <t>Loaded salary</t>
  </si>
  <si>
    <t>Line 2 Sub-Total</t>
  </si>
  <si>
    <t>3. SUPPORT STAFF</t>
  </si>
  <si>
    <t>Staff name(s) and duties specific to this grant</t>
  </si>
  <si>
    <t>Line 3 Sub-Total</t>
  </si>
  <si>
    <t>4. STIPENDS</t>
  </si>
  <si>
    <t>Title of Reciever</t>
  </si>
  <si>
    <t>Describe the purpose and specific services to be provided</t>
  </si>
  <si>
    <t xml:space="preserve">Total Cost </t>
  </si>
  <si>
    <t>Line 4 Sub-Total</t>
  </si>
  <si>
    <t>5. FRINGE BENEFITS</t>
  </si>
  <si>
    <t>List the specific benefits included in each rate</t>
  </si>
  <si>
    <t>Total Cost</t>
  </si>
  <si>
    <t>Line 1: administrators</t>
  </si>
  <si>
    <t>Line 1: Health &amp; Welfare (community colleges only)</t>
  </si>
  <si>
    <t>Line 2: professional staff</t>
  </si>
  <si>
    <t>Line 2: Health &amp; Welfare (community colleges only)</t>
  </si>
  <si>
    <t>Line 3: support staff</t>
  </si>
  <si>
    <t>Line 3: Health &amp; Welfare (community colleges only)</t>
  </si>
  <si>
    <t>Line 5 Sub-Total</t>
  </si>
  <si>
    <t>6. CONTRACTUAL SERVICES</t>
  </si>
  <si>
    <t>Select Contractor Sub Awardee</t>
  </si>
  <si>
    <t>Enter the name of the contractor or sub awardee</t>
  </si>
  <si>
    <t>Describe the specific services being provided.</t>
  </si>
  <si>
    <t>Hours or Unit</t>
  </si>
  <si>
    <t>Rate</t>
  </si>
  <si>
    <t>Select Sub Awardee</t>
  </si>
  <si>
    <t>Select Sub Award Cost</t>
  </si>
  <si>
    <t/>
  </si>
  <si>
    <t>Line 6 Sub-Total</t>
  </si>
  <si>
    <t>7. SUPPLIES AND MATERIALS</t>
  </si>
  <si>
    <t>Select Category</t>
  </si>
  <si>
    <t>Provide a detailed description of supplies and materials including their purpose and use.</t>
  </si>
  <si>
    <t>Line 7 Sub-Total</t>
  </si>
  <si>
    <t>8. TRAVEL: Mileage, Conference registration, hotel &amp; meals</t>
  </si>
  <si>
    <t>Who will be attending?</t>
  </si>
  <si>
    <t>Describe the event and purpose</t>
  </si>
  <si>
    <t>Miles or Units</t>
  </si>
  <si>
    <t>Rate / Cost</t>
  </si>
  <si>
    <t>Line 8 Sub-Total</t>
  </si>
  <si>
    <t>9. OTHER COSTS:</t>
  </si>
  <si>
    <t>Type of Cost</t>
  </si>
  <si>
    <t>Describe in detail. Identify the specific overhead being charged to this grant. Only satellite rental will be approved for space.</t>
  </si>
  <si>
    <t>Line 9 Sub-Total</t>
  </si>
  <si>
    <t>10. INDIRECT COST</t>
  </si>
  <si>
    <t>Costs exluded from IDC calcuation</t>
  </si>
  <si>
    <t>Approved Indirect Cost Rate</t>
  </si>
  <si>
    <t>Lines 1 -9 Sub-total</t>
  </si>
  <si>
    <t>HIDDEN</t>
  </si>
  <si>
    <t>Stipends</t>
  </si>
  <si>
    <t>Sub awards over $25,000</t>
  </si>
  <si>
    <t>Equipment</t>
  </si>
  <si>
    <t>Maximum amount that can be used for indirect</t>
  </si>
  <si>
    <t xml:space="preserve">Line 10 Sub-Total (Enter indirect) </t>
  </si>
  <si>
    <t xml:space="preserve">11. EQUIPMENT </t>
  </si>
  <si>
    <t>This line is for items costing $5,000 or more. Pre-approval is required. Provide details of the item(s) being purchased including their use.</t>
  </si>
  <si>
    <t>Line 11 Sub-Total</t>
  </si>
  <si>
    <t>TOTAL ADMIM PD EXPENSES</t>
  </si>
  <si>
    <t>Indirect Exclusions</t>
  </si>
  <si>
    <t>ADMINISTRATIVE COST ANALYSIS</t>
  </si>
  <si>
    <t>100% of Budget Narrative Line 1: Administrators (Fringe Included)</t>
  </si>
  <si>
    <t>Cont/Sub 1</t>
  </si>
  <si>
    <t>100% of Budget Narrative Line 3: Support Staff (Fringe Included)</t>
  </si>
  <si>
    <t>Cont/Sub 2</t>
  </si>
  <si>
    <t>100% of Budget Narrative Line 9: Other</t>
  </si>
  <si>
    <t>Cont/Sub 3</t>
  </si>
  <si>
    <t xml:space="preserve">100% of Budget Narrative Line 10: Indirect </t>
  </si>
  <si>
    <t>Cont/Sub 4</t>
  </si>
  <si>
    <t>100% of Budget Narrative Line 11: Equipment</t>
  </si>
  <si>
    <t>Cont/Sub 5</t>
  </si>
  <si>
    <t>Administrative Related PD</t>
  </si>
  <si>
    <t>TOTAL ADMINISTRATIVE COST</t>
  </si>
  <si>
    <t>ADMINISTRATIVE COST PERCENTAGE (25% or lower)</t>
  </si>
  <si>
    <t>INDIRECT COST</t>
  </si>
  <si>
    <t>Maximum Amount That Can Be Used for Indirect {(total request-exclusions)-[(total request-exclusions)/(1+IDC)]}</t>
  </si>
  <si>
    <t>CALC and IET Exclusions</t>
  </si>
  <si>
    <t>total request - exclusions</t>
  </si>
  <si>
    <t>Match Indirect</t>
  </si>
  <si>
    <t>TOTAL INDIRECT</t>
  </si>
  <si>
    <r>
      <t>Variance</t>
    </r>
    <r>
      <rPr>
        <sz val="11"/>
        <rFont val="Calibri"/>
        <family val="2"/>
        <scheme val="minor"/>
      </rPr>
      <t xml:space="preserve"> (max allowed indirect-total indirect)</t>
    </r>
  </si>
  <si>
    <t>FY23 Sub Award Budget Narrative</t>
  </si>
  <si>
    <t>Sub Award</t>
  </si>
  <si>
    <t>Sub Awardee DESE Approved Indirect Cost Rate</t>
  </si>
  <si>
    <t>CALC and IET Indirect subtotal</t>
  </si>
  <si>
    <t>Staff name(s), class assignment(s), content area(s), and programmatic duties</t>
  </si>
  <si>
    <t>Describe the purpose and specific services provided</t>
  </si>
  <si>
    <t>FY22 Sub Award Budget Narrative</t>
  </si>
  <si>
    <t>FY22 MATCH BUDGET NARRATIVE</t>
  </si>
  <si>
    <t>Total Funds Requested</t>
  </si>
  <si>
    <t>Minimum Required Match</t>
  </si>
  <si>
    <t>TOTAL MATCH FUNDS</t>
  </si>
  <si>
    <t>Indirect Cost Calculation Worksheet</t>
  </si>
  <si>
    <t>The following worksheet will automatically calculate the amount of funds that can be used by a school district for indirect costs.</t>
  </si>
  <si>
    <r>
      <t>You will need to insert your school district's approved allowable rate and total funds requested in the yellow boxes.</t>
    </r>
    <r>
      <rPr>
        <sz val="10"/>
        <rFont val="Arial"/>
        <family val="2"/>
      </rPr>
      <t xml:space="preserve"> </t>
    </r>
  </si>
  <si>
    <r>
      <t xml:space="preserve">You will need to input the rate in either percentage (A) or decimal form (B).  The "amount that can be used for indirect" is the </t>
    </r>
    <r>
      <rPr>
        <b/>
        <sz val="10"/>
        <rFont val="Arial"/>
        <family val="2"/>
      </rPr>
      <t>maximum</t>
    </r>
    <r>
      <rPr>
        <sz val="10"/>
        <rFont val="Arial"/>
        <family val="2"/>
      </rPr>
      <t xml:space="preserve"> amount that your school districts can put in for indirect costs in line item 9. This worksheet assumes no capital expenditures.  See other important notes below.</t>
    </r>
  </si>
  <si>
    <t>Indirect Cost Calculation (A)</t>
  </si>
  <si>
    <t>Input Your</t>
  </si>
  <si>
    <t>Note: if percentage format used</t>
  </si>
  <si>
    <t>Grant Information</t>
  </si>
  <si>
    <t>Example</t>
  </si>
  <si>
    <t>Below</t>
  </si>
  <si>
    <r>
      <t xml:space="preserve">Indirect Cost Percentage: If percentage used </t>
    </r>
    <r>
      <rPr>
        <b/>
        <sz val="10"/>
        <rFont val="Arial"/>
        <family val="2"/>
      </rPr>
      <t>(2.18%)</t>
    </r>
  </si>
  <si>
    <t>Total Funds/(1+Percentage)</t>
  </si>
  <si>
    <t>Maximum Amount that can be used for Indirect:</t>
  </si>
  <si>
    <t xml:space="preserve"> </t>
  </si>
  <si>
    <t>Indirect Cost Calculation (B)</t>
  </si>
  <si>
    <t>Note: if decimal format used</t>
  </si>
  <si>
    <r>
      <t xml:space="preserve">Indirect Cost Percentage: If decimals used </t>
    </r>
    <r>
      <rPr>
        <b/>
        <sz val="10"/>
        <rFont val="Arial"/>
        <family val="2"/>
      </rPr>
      <t xml:space="preserve"> (.0218)</t>
    </r>
  </si>
  <si>
    <t>Important Notes regarding Indirect Costs:</t>
  </si>
  <si>
    <t>For all school districts in Massachusetts, costs must be consistent with the rate established by the Department's Office of School Finance. For other than school systems, applicant agencies must comply with provisions of CFR 34 S.76.561. (Please note that indirect costs are not allowable under certain grant programs.  If you have any questions regarding this issue, contact the appropriate representative of the Department.)</t>
  </si>
  <si>
    <t>Districts are allowed to take less than the maximum, but not more than the maximum allowable for indirect costs.</t>
  </si>
  <si>
    <t>In calculating the indirect cost allowable for a particular grant, note that indirect costs cannot be charged on either capital expenditures or on indirect costs themselves. To arrive at the allowable amount one cannot simply multiply a total entitlement by the indirect rate.</t>
  </si>
  <si>
    <t>The decision to recover indirect costs using these established rates is a local option. The rates are developed for school districts as the maximum allowable rate for a given fiscal year.</t>
  </si>
  <si>
    <t>If indirect costs are recovered, they shall be returned to the general fund of the city or town in accordance with G.L. Chapter 44, Section 53. In the case of regional schools, indirect costs shall be returned to the regional school general fund.</t>
  </si>
  <si>
    <t>Select</t>
  </si>
  <si>
    <t>Select Supplies</t>
  </si>
  <si>
    <t>Core ABE</t>
  </si>
  <si>
    <t>IET</t>
  </si>
  <si>
    <t>IELCE</t>
  </si>
  <si>
    <t>Core ESOL</t>
  </si>
  <si>
    <t>Jan</t>
  </si>
  <si>
    <t>Contractor</t>
  </si>
  <si>
    <t>Yes</t>
  </si>
  <si>
    <t>Training</t>
  </si>
  <si>
    <t>Instructional, including textbooks &amp; classroom supplies</t>
  </si>
  <si>
    <t>ASE</t>
  </si>
  <si>
    <t>Bridge to College</t>
  </si>
  <si>
    <t>Feb</t>
  </si>
  <si>
    <t>Sub Grantee</t>
  </si>
  <si>
    <t>No</t>
  </si>
  <si>
    <t>ABE</t>
  </si>
  <si>
    <t>Technology, including software &amp; licenses</t>
  </si>
  <si>
    <t>ELA</t>
  </si>
  <si>
    <t>Other</t>
  </si>
  <si>
    <t>Career Readiness</t>
  </si>
  <si>
    <t>Mar</t>
  </si>
  <si>
    <t>Math</t>
  </si>
  <si>
    <t>Test materials</t>
  </si>
  <si>
    <t>Citizenship</t>
  </si>
  <si>
    <t>Apr</t>
  </si>
  <si>
    <t>Instructional equipment less than $5000</t>
  </si>
  <si>
    <t>College Readiness</t>
  </si>
  <si>
    <t>May</t>
  </si>
  <si>
    <t>ESOL</t>
  </si>
  <si>
    <t>Non-instructional</t>
  </si>
  <si>
    <t>Computer Literacy</t>
  </si>
  <si>
    <t>Jun</t>
  </si>
  <si>
    <t>Distance Learning</t>
  </si>
  <si>
    <t>Jul</t>
  </si>
  <si>
    <t>Travel</t>
  </si>
  <si>
    <t>Family Literacy</t>
  </si>
  <si>
    <t>Aug</t>
  </si>
  <si>
    <t>Mileage (administrative staff)</t>
  </si>
  <si>
    <t>Listening</t>
  </si>
  <si>
    <t>Sep</t>
  </si>
  <si>
    <t>Mileage (direct service staff)</t>
  </si>
  <si>
    <t>Math for ESOL</t>
  </si>
  <si>
    <t>Oct</t>
  </si>
  <si>
    <t>Mileage (outstationing staff)</t>
  </si>
  <si>
    <t>Reading</t>
  </si>
  <si>
    <t>Nov</t>
  </si>
  <si>
    <t>Student Transportation</t>
  </si>
  <si>
    <t>Speaking</t>
  </si>
  <si>
    <t>Dec</t>
  </si>
  <si>
    <t>SABES &amp; Network Conference Registrations</t>
  </si>
  <si>
    <t>Writing</t>
  </si>
  <si>
    <t>Lodging (in-state)</t>
  </si>
  <si>
    <t>Science</t>
  </si>
  <si>
    <t>*Mileage (Non-SABES PD)</t>
  </si>
  <si>
    <t>Social Studies</t>
  </si>
  <si>
    <t>*Non-SABES PD Registration</t>
  </si>
  <si>
    <t>STAR</t>
  </si>
  <si>
    <t>*Conference Registrations (out-of-state)</t>
  </si>
  <si>
    <t>*Out of state travel, including fares and lodging</t>
  </si>
  <si>
    <t>Select Other</t>
  </si>
  <si>
    <t>Space (must be pre-approved by ACLS)</t>
  </si>
  <si>
    <t>Advertising and Postage</t>
  </si>
  <si>
    <t>Memberships and Subscriptions</t>
  </si>
  <si>
    <t>Printing and Reproduction</t>
  </si>
  <si>
    <t>Telephone and Utilities (Internet)</t>
  </si>
  <si>
    <t>A133  Single Audit (allocated)</t>
  </si>
  <si>
    <t>Temporary IDC</t>
  </si>
  <si>
    <t>Select Other Match</t>
  </si>
  <si>
    <t>Space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</si>
</sst>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00"/>
    <numFmt numFmtId="165" formatCode="&quot;$&quot;#,##0"/>
    <numFmt numFmtId="166" formatCode="_(&quot;$&quot;* #,##0_);_(&quot;$&quot;* \(#,##0\);_(&quot;$&quot;* &quot;-&quot;??_);_(@_)"/>
    <numFmt numFmtId="167" formatCode="_(* #,##0_);_(* \(#,##0\);_(* &quot;-&quot;??_);_(@_)"/>
    <numFmt numFmtId="168" formatCode="_([$$-409]* #,##0_);_([$$-409]* \(#,##0\);_([$$-409]* &quot;-&quot;??_);_(@_)"/>
    <numFmt numFmtId="169" formatCode="0.0000"/>
    <numFmt numFmtId="170" formatCode="&quot;$&quot;#,##0.0"/>
  </numFmts>
  <fonts count="33" x14ac:knownFonts="1">
    <font>
      <sz val="11"/>
      <color theme="1"/>
      <name val="Calibri"/>
      <family val="2"/>
      <scheme val="minor"/>
    </font>
    <font>
      <b/>
      <sz val="11"/>
      <color theme="1"/>
      <name val="Calibri"/>
      <family val="2"/>
      <scheme val="minor"/>
    </font>
    <font>
      <sz val="11"/>
      <color theme="1"/>
      <name val="Calibri"/>
      <family val="2"/>
      <scheme val="minor"/>
    </font>
    <font>
      <b/>
      <sz val="9"/>
      <color indexed="81"/>
      <name val="Tahoma"/>
      <family val="2"/>
    </font>
    <font>
      <sz val="9"/>
      <color indexed="81"/>
      <name val="Tahoma"/>
      <family val="2"/>
    </font>
    <font>
      <sz val="10"/>
      <color theme="1"/>
      <name val="Calibri"/>
      <family val="2"/>
      <scheme val="minor"/>
    </font>
    <font>
      <b/>
      <sz val="11"/>
      <color rgb="FF3F3F3F"/>
      <name val="Calibri"/>
      <family val="2"/>
      <scheme val="minor"/>
    </font>
    <font>
      <b/>
      <sz val="14"/>
      <color theme="1"/>
      <name val="Calibri"/>
      <family val="2"/>
      <scheme val="minor"/>
    </font>
    <font>
      <i/>
      <sz val="11"/>
      <color rgb="FF7F7F7F"/>
      <name val="Calibri"/>
      <family val="2"/>
      <scheme val="minor"/>
    </font>
    <font>
      <sz val="16"/>
      <color theme="1"/>
      <name val="Calibri"/>
      <family val="2"/>
    </font>
    <font>
      <b/>
      <sz val="11"/>
      <color rgb="FF000000"/>
      <name val="Calibri"/>
      <family val="2"/>
      <scheme val="minor"/>
    </font>
    <font>
      <sz val="10"/>
      <color rgb="FF000000"/>
      <name val="Calibri"/>
      <family val="2"/>
      <scheme val="minor"/>
    </font>
    <font>
      <sz val="11"/>
      <color theme="0"/>
      <name val="Calibri"/>
      <family val="2"/>
      <scheme val="minor"/>
    </font>
    <font>
      <b/>
      <sz val="12"/>
      <name val="Calibri"/>
      <family val="2"/>
      <scheme val="minor"/>
    </font>
    <font>
      <sz val="12"/>
      <name val="Calibri"/>
      <family val="2"/>
      <scheme val="minor"/>
    </font>
    <font>
      <sz val="10"/>
      <name val="Arial"/>
      <family val="2"/>
    </font>
    <font>
      <sz val="10"/>
      <name val="Arial"/>
      <family val="2"/>
    </font>
    <font>
      <b/>
      <sz val="12"/>
      <name val="Arial"/>
      <family val="2"/>
    </font>
    <font>
      <b/>
      <sz val="10"/>
      <name val="Arial"/>
      <family val="2"/>
    </font>
    <font>
      <b/>
      <i/>
      <sz val="10"/>
      <name val="Arial"/>
      <family val="2"/>
    </font>
    <font>
      <sz val="8"/>
      <name val="Arial"/>
      <family val="2"/>
    </font>
    <font>
      <sz val="18"/>
      <name val="Arial"/>
      <family val="2"/>
    </font>
    <font>
      <b/>
      <sz val="11"/>
      <name val="Calibri"/>
      <family val="2"/>
      <scheme val="minor"/>
    </font>
    <font>
      <sz val="10"/>
      <name val="Calibri"/>
      <family val="2"/>
      <scheme val="minor"/>
    </font>
    <font>
      <b/>
      <sz val="13"/>
      <name val="Calibri"/>
      <family val="2"/>
      <scheme val="minor"/>
    </font>
    <font>
      <sz val="11"/>
      <name val="Calibri"/>
      <family val="2"/>
      <scheme val="minor"/>
    </font>
    <font>
      <sz val="10.5"/>
      <color theme="1"/>
      <name val="Calibri"/>
      <family val="2"/>
      <scheme val="minor"/>
    </font>
    <font>
      <sz val="11"/>
      <color rgb="FFFF0000"/>
      <name val="Calibri"/>
      <family val="2"/>
      <scheme val="minor"/>
    </font>
    <font>
      <sz val="10"/>
      <color theme="1"/>
      <name val="Times New Roman"/>
      <family val="1"/>
    </font>
    <font>
      <b/>
      <sz val="10"/>
      <color theme="1"/>
      <name val="Calibri"/>
      <family val="2"/>
      <scheme val="minor"/>
    </font>
    <font>
      <sz val="9"/>
      <name val="Calibri"/>
      <family val="2"/>
      <scheme val="minor"/>
    </font>
    <font>
      <b/>
      <sz val="8"/>
      <name val="Calibri"/>
      <family val="2"/>
      <scheme val="minor"/>
    </font>
    <font>
      <sz val="9"/>
      <color indexed="81"/>
      <name val="Tahoma"/>
      <charset val="1"/>
    </font>
  </fonts>
  <fills count="17">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0"/>
        <bgColor indexed="64"/>
      </patternFill>
    </fill>
    <fill>
      <patternFill patternType="solid">
        <fgColor rgb="FFF2F2F2"/>
      </patternFill>
    </fill>
    <fill>
      <patternFill patternType="solid">
        <fgColor theme="3" tint="0.79998168889431442"/>
        <bgColor indexed="64"/>
      </patternFill>
    </fill>
    <fill>
      <patternFill patternType="solid">
        <fgColor theme="5"/>
      </patternFill>
    </fill>
    <fill>
      <patternFill patternType="solid">
        <fgColor theme="6" tint="0.79998168889431442"/>
        <bgColor indexed="64"/>
      </patternFill>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44"/>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6" tint="0.59999389629810485"/>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s>
  <cellStyleXfs count="10">
    <xf numFmtId="0" fontId="0" fillId="0" borderId="0"/>
    <xf numFmtId="0" fontId="6" fillId="5" borderId="7" applyNumberFormat="0" applyAlignment="0" applyProtection="0"/>
    <xf numFmtId="0" fontId="1" fillId="0" borderId="8" applyNumberFormat="0" applyFill="0" applyAlignment="0" applyProtection="0"/>
    <xf numFmtId="0" fontId="8" fillId="0" borderId="0" applyNumberFormat="0" applyFill="0" applyBorder="0" applyAlignment="0" applyProtection="0"/>
    <xf numFmtId="0" fontId="12" fillId="7" borderId="0" applyNumberFormat="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5" fillId="0" borderId="0"/>
    <xf numFmtId="9" fontId="15" fillId="0" borderId="0" applyFont="0" applyFill="0" applyBorder="0" applyAlignment="0" applyProtection="0"/>
  </cellStyleXfs>
  <cellXfs count="401">
    <xf numFmtId="0" fontId="0" fillId="0" borderId="0" xfId="0"/>
    <xf numFmtId="164" fontId="0" fillId="0" borderId="0" xfId="0" applyNumberFormat="1"/>
    <xf numFmtId="10" fontId="0" fillId="0" borderId="0" xfId="0" applyNumberFormat="1"/>
    <xf numFmtId="0" fontId="5" fillId="0" borderId="0" xfId="0" applyFont="1"/>
    <xf numFmtId="0" fontId="9" fillId="0" borderId="0" xfId="0" applyFont="1"/>
    <xf numFmtId="0" fontId="5" fillId="0" borderId="0" xfId="0" applyFont="1" applyBorder="1"/>
    <xf numFmtId="165" fontId="0" fillId="0" borderId="0" xfId="0" applyNumberFormat="1" applyAlignment="1">
      <alignment horizontal="center"/>
    </xf>
    <xf numFmtId="165" fontId="0" fillId="0" borderId="0" xfId="0" applyNumberFormat="1"/>
    <xf numFmtId="2" fontId="11" fillId="0" borderId="4" xfId="0" applyNumberFormat="1" applyFont="1" applyFill="1" applyBorder="1" applyAlignment="1" applyProtection="1">
      <alignment horizontal="right"/>
      <protection locked="0"/>
    </xf>
    <xf numFmtId="2" fontId="11" fillId="0" borderId="4" xfId="0" applyNumberFormat="1" applyFont="1" applyBorder="1" applyAlignment="1" applyProtection="1">
      <alignment horizontal="right"/>
      <protection locked="0"/>
    </xf>
    <xf numFmtId="2" fontId="0" fillId="0" borderId="0" xfId="0" applyNumberFormat="1" applyAlignment="1">
      <alignment horizontal="center"/>
    </xf>
    <xf numFmtId="0" fontId="0" fillId="0" borderId="0" xfId="0" applyAlignment="1">
      <alignment horizontal="center"/>
    </xf>
    <xf numFmtId="0" fontId="0" fillId="0" borderId="0" xfId="0" applyAlignment="1"/>
    <xf numFmtId="0" fontId="15" fillId="0" borderId="0" xfId="8" applyProtection="1"/>
    <xf numFmtId="0" fontId="16" fillId="0" borderId="0" xfId="8" applyFont="1" applyProtection="1"/>
    <xf numFmtId="0" fontId="15" fillId="0" borderId="0" xfId="8" applyFill="1" applyBorder="1" applyProtection="1"/>
    <xf numFmtId="0" fontId="15" fillId="11" borderId="9" xfId="8" applyFill="1" applyBorder="1" applyProtection="1"/>
    <xf numFmtId="0" fontId="15" fillId="11" borderId="13" xfId="8" applyFill="1" applyBorder="1" applyProtection="1"/>
    <xf numFmtId="165" fontId="18" fillId="12" borderId="4" xfId="8" applyNumberFormat="1" applyFont="1" applyFill="1" applyBorder="1" applyAlignment="1" applyProtection="1">
      <alignment horizontal="center"/>
    </xf>
    <xf numFmtId="0" fontId="18" fillId="12" borderId="4" xfId="8" applyFont="1" applyFill="1" applyBorder="1" applyProtection="1"/>
    <xf numFmtId="0" fontId="15" fillId="11" borderId="17" xfId="8" applyFill="1" applyBorder="1" applyProtection="1"/>
    <xf numFmtId="0" fontId="18" fillId="0" borderId="4" xfId="8" applyFont="1" applyBorder="1" applyAlignment="1" applyProtection="1">
      <alignment horizontal="center"/>
    </xf>
    <xf numFmtId="0" fontId="19" fillId="11" borderId="13" xfId="8" applyFont="1" applyFill="1" applyBorder="1" applyProtection="1"/>
    <xf numFmtId="0" fontId="20" fillId="0" borderId="0" xfId="8" applyFont="1" applyBorder="1" applyAlignment="1" applyProtection="1">
      <alignment horizontal="left"/>
    </xf>
    <xf numFmtId="0" fontId="20" fillId="0" borderId="17" xfId="8" applyFont="1" applyBorder="1" applyAlignment="1" applyProtection="1">
      <alignment horizontal="left"/>
    </xf>
    <xf numFmtId="0" fontId="15" fillId="11" borderId="15" xfId="8" applyFill="1" applyBorder="1" applyProtection="1"/>
    <xf numFmtId="0" fontId="15" fillId="11" borderId="10" xfId="8" applyFill="1" applyBorder="1" applyProtection="1"/>
    <xf numFmtId="0" fontId="21" fillId="11" borderId="15" xfId="8" applyFont="1" applyFill="1" applyBorder="1" applyProtection="1"/>
    <xf numFmtId="0" fontId="0" fillId="0" borderId="0" xfId="0" applyFont="1" applyAlignment="1">
      <alignment horizontal="center" vertical="top"/>
    </xf>
    <xf numFmtId="0" fontId="0" fillId="0" borderId="0" xfId="0" applyFont="1"/>
    <xf numFmtId="0" fontId="5" fillId="0" borderId="4" xfId="0" applyFont="1" applyBorder="1" applyProtection="1">
      <protection locked="0"/>
    </xf>
    <xf numFmtId="49" fontId="11" fillId="0" borderId="4" xfId="0" applyNumberFormat="1" applyFont="1" applyFill="1" applyBorder="1" applyAlignment="1" applyProtection="1">
      <alignment horizontal="right"/>
      <protection locked="0"/>
    </xf>
    <xf numFmtId="0" fontId="11" fillId="0" borderId="4" xfId="0" applyFont="1" applyFill="1" applyBorder="1" applyAlignment="1" applyProtection="1">
      <alignment horizontal="right"/>
      <protection locked="0"/>
    </xf>
    <xf numFmtId="0" fontId="11" fillId="0" borderId="4" xfId="0" applyFont="1" applyFill="1" applyBorder="1" applyAlignment="1" applyProtection="1">
      <alignment wrapText="1"/>
      <protection locked="0"/>
    </xf>
    <xf numFmtId="0" fontId="5" fillId="0" borderId="0" xfId="0" applyFont="1" applyFill="1"/>
    <xf numFmtId="49" fontId="5" fillId="0" borderId="4" xfId="0" applyNumberFormat="1" applyFont="1" applyBorder="1" applyAlignment="1" applyProtection="1">
      <alignment horizontal="right"/>
      <protection locked="0"/>
    </xf>
    <xf numFmtId="2" fontId="5" fillId="0" borderId="4" xfId="0" applyNumberFormat="1" applyFont="1" applyBorder="1" applyProtection="1">
      <protection locked="0"/>
    </xf>
    <xf numFmtId="49" fontId="0" fillId="0" borderId="0" xfId="0" applyNumberFormat="1" applyAlignment="1">
      <alignment horizontal="center"/>
    </xf>
    <xf numFmtId="0" fontId="0" fillId="0" borderId="0" xfId="0" applyAlignment="1">
      <alignment wrapText="1"/>
    </xf>
    <xf numFmtId="10" fontId="15" fillId="10" borderId="4" xfId="9" applyNumberFormat="1" applyFont="1" applyFill="1" applyBorder="1" applyAlignment="1" applyProtection="1">
      <alignment horizontal="center"/>
      <protection locked="0"/>
    </xf>
    <xf numFmtId="166" fontId="22" fillId="2" borderId="4" xfId="6" applyNumberFormat="1" applyFont="1" applyFill="1" applyBorder="1" applyProtection="1"/>
    <xf numFmtId="0" fontId="5" fillId="16" borderId="4" xfId="0" applyFont="1" applyFill="1" applyBorder="1" applyProtection="1">
      <protection locked="0"/>
    </xf>
    <xf numFmtId="42" fontId="0" fillId="6" borderId="0" xfId="0" applyNumberFormat="1" applyFill="1" applyAlignment="1">
      <alignment horizontal="left"/>
    </xf>
    <xf numFmtId="1" fontId="25" fillId="0" borderId="4" xfId="0" applyNumberFormat="1" applyFont="1" applyBorder="1" applyAlignment="1" applyProtection="1">
      <alignment horizontal="center" wrapText="1"/>
      <protection locked="0"/>
    </xf>
    <xf numFmtId="8" fontId="25" fillId="0" borderId="4" xfId="6" applyNumberFormat="1" applyFont="1" applyFill="1" applyBorder="1" applyAlignment="1" applyProtection="1">
      <alignment horizontal="center" wrapText="1"/>
      <protection locked="0"/>
    </xf>
    <xf numFmtId="10" fontId="25" fillId="0" borderId="4" xfId="6" applyNumberFormat="1" applyFont="1" applyFill="1" applyBorder="1" applyAlignment="1" applyProtection="1">
      <alignment horizontal="center" wrapText="1"/>
      <protection locked="0"/>
    </xf>
    <xf numFmtId="2" fontId="25" fillId="2" borderId="4" xfId="6" applyNumberFormat="1" applyFont="1" applyFill="1" applyBorder="1" applyAlignment="1" applyProtection="1">
      <alignment horizontal="center" wrapText="1"/>
    </xf>
    <xf numFmtId="42" fontId="22" fillId="0" borderId="4" xfId="6" applyNumberFormat="1" applyFont="1" applyFill="1" applyBorder="1" applyAlignment="1" applyProtection="1">
      <alignment horizontal="left" wrapText="1"/>
      <protection locked="0"/>
    </xf>
    <xf numFmtId="42" fontId="25" fillId="0" borderId="4" xfId="6" applyNumberFormat="1" applyFont="1" applyFill="1" applyBorder="1" applyAlignment="1" applyProtection="1">
      <alignment horizontal="left" wrapText="1"/>
      <protection locked="0"/>
    </xf>
    <xf numFmtId="37" fontId="25" fillId="4" borderId="4" xfId="6" applyNumberFormat="1" applyFont="1" applyFill="1" applyBorder="1" applyProtection="1">
      <protection locked="0"/>
    </xf>
    <xf numFmtId="166" fontId="23" fillId="0" borderId="4" xfId="6" applyNumberFormat="1" applyFont="1" applyFill="1" applyBorder="1" applyAlignment="1" applyProtection="1">
      <alignment horizontal="center"/>
      <protection locked="0"/>
    </xf>
    <xf numFmtId="166" fontId="25" fillId="2" borderId="4" xfId="6" applyNumberFormat="1" applyFont="1" applyFill="1" applyBorder="1" applyAlignment="1" applyProtection="1">
      <alignment wrapText="1"/>
    </xf>
    <xf numFmtId="168" fontId="22" fillId="0" borderId="4" xfId="6" applyNumberFormat="1" applyFont="1" applyFill="1" applyBorder="1" applyProtection="1">
      <protection locked="0"/>
    </xf>
    <xf numFmtId="42" fontId="22" fillId="2" borderId="4" xfId="6" applyNumberFormat="1" applyFont="1" applyFill="1" applyBorder="1" applyProtection="1"/>
    <xf numFmtId="37" fontId="30" fillId="0" borderId="4" xfId="7" applyNumberFormat="1" applyFont="1" applyFill="1" applyBorder="1" applyAlignment="1" applyProtection="1">
      <alignment horizontal="left"/>
      <protection locked="0"/>
    </xf>
    <xf numFmtId="44" fontId="23" fillId="0" borderId="4" xfId="7" applyNumberFormat="1" applyFont="1" applyFill="1" applyBorder="1" applyAlignment="1" applyProtection="1">
      <alignment horizontal="center"/>
      <protection locked="0"/>
    </xf>
    <xf numFmtId="44" fontId="30" fillId="0" borderId="4" xfId="7" applyNumberFormat="1" applyFont="1" applyFill="1" applyBorder="1" applyAlignment="1" applyProtection="1">
      <alignment horizontal="left"/>
      <protection locked="0"/>
    </xf>
    <xf numFmtId="42" fontId="22" fillId="4" borderId="4" xfId="6" applyNumberFormat="1" applyFont="1" applyFill="1" applyBorder="1" applyProtection="1">
      <protection locked="0"/>
    </xf>
    <xf numFmtId="42" fontId="22" fillId="0" borderId="4" xfId="6" applyNumberFormat="1" applyFont="1" applyFill="1" applyBorder="1" applyProtection="1">
      <protection locked="0"/>
    </xf>
    <xf numFmtId="0" fontId="0" fillId="0" borderId="0" xfId="0" applyAlignment="1" applyProtection="1">
      <alignment horizontal="left"/>
      <protection locked="0"/>
    </xf>
    <xf numFmtId="0" fontId="0" fillId="0" borderId="1" xfId="0" applyBorder="1" applyAlignment="1">
      <alignment wrapText="1"/>
    </xf>
    <xf numFmtId="0" fontId="0" fillId="0" borderId="1" xfId="0" applyBorder="1" applyAlignment="1"/>
    <xf numFmtId="0" fontId="0" fillId="0" borderId="4" xfId="0" applyBorder="1" applyAlignment="1">
      <alignment wrapText="1"/>
    </xf>
    <xf numFmtId="0" fontId="0" fillId="0" borderId="4" xfId="0" applyBorder="1" applyAlignment="1"/>
    <xf numFmtId="0" fontId="28" fillId="0" borderId="4" xfId="0" applyFont="1" applyBorder="1" applyAlignment="1">
      <alignment vertical="center"/>
    </xf>
    <xf numFmtId="10" fontId="0" fillId="4" borderId="4" xfId="0" applyNumberFormat="1" applyFill="1" applyBorder="1" applyAlignment="1" applyProtection="1">
      <alignment horizontal="right"/>
      <protection locked="0"/>
    </xf>
    <xf numFmtId="5" fontId="22" fillId="8" borderId="4" xfId="6" applyNumberFormat="1" applyFont="1" applyFill="1" applyBorder="1" applyAlignment="1" applyProtection="1">
      <alignment horizontal="left" wrapText="1"/>
      <protection locked="0"/>
    </xf>
    <xf numFmtId="10" fontId="1" fillId="0" borderId="4" xfId="0" applyNumberFormat="1" applyFont="1" applyBorder="1" applyAlignment="1" applyProtection="1">
      <alignment horizontal="left"/>
      <protection locked="0"/>
    </xf>
    <xf numFmtId="0" fontId="0" fillId="6" borderId="10" xfId="0" applyFill="1" applyBorder="1" applyProtection="1"/>
    <xf numFmtId="0" fontId="0" fillId="6" borderId="15" xfId="0" applyFill="1" applyBorder="1" applyProtection="1"/>
    <xf numFmtId="0" fontId="0" fillId="6" borderId="11" xfId="0" applyFill="1" applyBorder="1" applyProtection="1"/>
    <xf numFmtId="0" fontId="0" fillId="6" borderId="17" xfId="0" applyFill="1" applyBorder="1" applyProtection="1"/>
    <xf numFmtId="0" fontId="0" fillId="6" borderId="0" xfId="0" applyFill="1" applyBorder="1" applyProtection="1"/>
    <xf numFmtId="0" fontId="0" fillId="6" borderId="12" xfId="0" applyFill="1" applyBorder="1" applyProtection="1"/>
    <xf numFmtId="0" fontId="1" fillId="6" borderId="0" xfId="0" applyFont="1" applyFill="1" applyBorder="1" applyProtection="1"/>
    <xf numFmtId="0" fontId="0" fillId="6" borderId="4" xfId="0" applyFill="1" applyBorder="1" applyProtection="1"/>
    <xf numFmtId="49" fontId="0" fillId="4" borderId="6" xfId="0" applyNumberFormat="1" applyFill="1" applyBorder="1" applyAlignment="1" applyProtection="1">
      <alignment horizontal="left"/>
    </xf>
    <xf numFmtId="165" fontId="0" fillId="4" borderId="4" xfId="0" applyNumberFormat="1" applyFill="1" applyBorder="1" applyAlignment="1" applyProtection="1">
      <alignment horizontal="left"/>
    </xf>
    <xf numFmtId="165" fontId="0" fillId="6" borderId="0" xfId="0" applyNumberFormat="1" applyFill="1" applyBorder="1" applyProtection="1"/>
    <xf numFmtId="0" fontId="0" fillId="6" borderId="2" xfId="0" applyFill="1" applyBorder="1" applyProtection="1"/>
    <xf numFmtId="3" fontId="0" fillId="2" borderId="4" xfId="0" applyNumberFormat="1" applyFill="1" applyBorder="1" applyAlignment="1" applyProtection="1">
      <alignment horizontal="left"/>
    </xf>
    <xf numFmtId="42" fontId="0" fillId="2" borderId="4" xfId="0" applyNumberFormat="1" applyFill="1" applyBorder="1" applyAlignment="1" applyProtection="1">
      <alignment horizontal="left"/>
    </xf>
    <xf numFmtId="0" fontId="12" fillId="6" borderId="0" xfId="0" applyFont="1" applyFill="1" applyBorder="1" applyProtection="1"/>
    <xf numFmtId="0" fontId="1" fillId="6" borderId="4" xfId="0" applyFont="1" applyFill="1" applyBorder="1" applyProtection="1"/>
    <xf numFmtId="42" fontId="1" fillId="2" borderId="4" xfId="0" applyNumberFormat="1" applyFont="1" applyFill="1" applyBorder="1" applyAlignment="1" applyProtection="1">
      <alignment horizontal="left"/>
    </xf>
    <xf numFmtId="0" fontId="0" fillId="6" borderId="9" xfId="0" applyFill="1" applyBorder="1" applyProtection="1"/>
    <xf numFmtId="3" fontId="0" fillId="2" borderId="4" xfId="0" applyNumberFormat="1" applyFill="1" applyBorder="1" applyAlignment="1" applyProtection="1">
      <alignment horizontal="right"/>
    </xf>
    <xf numFmtId="10" fontId="0" fillId="2" borderId="4" xfId="0" applyNumberFormat="1" applyFill="1" applyBorder="1" applyAlignment="1" applyProtection="1">
      <alignment horizontal="right"/>
    </xf>
    <xf numFmtId="165" fontId="0" fillId="0" borderId="0" xfId="0" applyNumberFormat="1" applyBorder="1" applyProtection="1"/>
    <xf numFmtId="165" fontId="0" fillId="0" borderId="12" xfId="0" applyNumberFormat="1" applyBorder="1" applyAlignment="1" applyProtection="1">
      <alignment horizontal="center"/>
    </xf>
    <xf numFmtId="0" fontId="7" fillId="6" borderId="12" xfId="0" applyFont="1" applyFill="1" applyBorder="1" applyAlignment="1" applyProtection="1">
      <alignment horizontal="center" vertical="center"/>
    </xf>
    <xf numFmtId="0" fontId="29" fillId="2" borderId="9" xfId="0" applyFont="1" applyFill="1" applyBorder="1" applyAlignment="1" applyProtection="1">
      <alignment horizontal="center"/>
    </xf>
    <xf numFmtId="165" fontId="1" fillId="13" borderId="4" xfId="0" applyNumberFormat="1" applyFont="1" applyFill="1" applyBorder="1" applyAlignment="1" applyProtection="1">
      <alignment horizontal="center" vertical="center"/>
    </xf>
    <xf numFmtId="165" fontId="1" fillId="14" borderId="4" xfId="0" applyNumberFormat="1" applyFont="1" applyFill="1" applyBorder="1" applyAlignment="1" applyProtection="1">
      <alignment horizontal="center" vertical="center"/>
    </xf>
    <xf numFmtId="0" fontId="5" fillId="2" borderId="4" xfId="0" applyFont="1" applyFill="1" applyBorder="1" applyAlignment="1" applyProtection="1">
      <alignment horizontal="center"/>
    </xf>
    <xf numFmtId="1" fontId="11" fillId="2" borderId="1" xfId="0" applyNumberFormat="1" applyFont="1" applyFill="1" applyBorder="1" applyAlignment="1" applyProtection="1">
      <alignment horizontal="right"/>
    </xf>
    <xf numFmtId="165" fontId="11" fillId="4" borderId="1" xfId="0" applyNumberFormat="1" applyFont="1" applyFill="1" applyBorder="1" applyAlignment="1" applyProtection="1">
      <alignment horizontal="right"/>
    </xf>
    <xf numFmtId="165" fontId="5" fillId="2" borderId="4" xfId="0" applyNumberFormat="1" applyFont="1" applyFill="1" applyBorder="1" applyAlignment="1" applyProtection="1">
      <alignment horizontal="right"/>
    </xf>
    <xf numFmtId="0" fontId="0" fillId="0" borderId="0" xfId="0" applyProtection="1"/>
    <xf numFmtId="49" fontId="0" fillId="0" borderId="0" xfId="0" applyNumberFormat="1" applyAlignment="1" applyProtection="1">
      <alignment horizontal="center"/>
    </xf>
    <xf numFmtId="0" fontId="0" fillId="0" borderId="0" xfId="0" applyAlignment="1" applyProtection="1">
      <alignment horizontal="center"/>
    </xf>
    <xf numFmtId="0" fontId="0" fillId="0" borderId="0" xfId="0" applyAlignment="1" applyProtection="1">
      <alignment wrapText="1"/>
    </xf>
    <xf numFmtId="2" fontId="0" fillId="0" borderId="0" xfId="0" applyNumberFormat="1" applyAlignment="1" applyProtection="1">
      <alignment horizontal="center"/>
    </xf>
    <xf numFmtId="165" fontId="0" fillId="0" borderId="0" xfId="0" applyNumberFormat="1" applyProtection="1"/>
    <xf numFmtId="165" fontId="0" fillId="0" borderId="0" xfId="0" applyNumberFormat="1" applyAlignment="1" applyProtection="1">
      <alignment horizontal="center"/>
    </xf>
    <xf numFmtId="42" fontId="0" fillId="6" borderId="0" xfId="0" applyNumberFormat="1" applyFill="1" applyAlignment="1" applyProtection="1">
      <alignment horizontal="left"/>
    </xf>
    <xf numFmtId="42" fontId="0" fillId="15" borderId="0" xfId="0" applyNumberFormat="1" applyFill="1" applyAlignment="1" applyProtection="1">
      <alignment horizontal="left"/>
    </xf>
    <xf numFmtId="165" fontId="1" fillId="2" borderId="4" xfId="0" applyNumberFormat="1" applyFont="1" applyFill="1" applyBorder="1" applyAlignment="1" applyProtection="1">
      <alignment horizontal="left"/>
    </xf>
    <xf numFmtId="10" fontId="1" fillId="2" borderId="4" xfId="0" applyNumberFormat="1" applyFont="1" applyFill="1" applyBorder="1" applyAlignment="1" applyProtection="1">
      <alignment horizontal="left"/>
    </xf>
    <xf numFmtId="0" fontId="0" fillId="6" borderId="0" xfId="0" applyFill="1" applyProtection="1"/>
    <xf numFmtId="42" fontId="0" fillId="15" borderId="4" xfId="0" applyNumberFormat="1" applyFill="1" applyBorder="1" applyAlignment="1" applyProtection="1">
      <alignment horizontal="left"/>
    </xf>
    <xf numFmtId="1" fontId="25" fillId="0" borderId="4" xfId="0" applyNumberFormat="1" applyFont="1" applyBorder="1" applyAlignment="1" applyProtection="1">
      <alignment horizontal="center" wrapText="1"/>
    </xf>
    <xf numFmtId="8" fontId="25" fillId="0" borderId="4" xfId="6" applyNumberFormat="1" applyFont="1" applyFill="1" applyBorder="1" applyAlignment="1" applyProtection="1">
      <alignment horizontal="center" wrapText="1"/>
    </xf>
    <xf numFmtId="10" fontId="25" fillId="0" borderId="4" xfId="6" applyNumberFormat="1" applyFont="1" applyFill="1" applyBorder="1" applyAlignment="1" applyProtection="1">
      <alignment horizontal="center" wrapText="1"/>
    </xf>
    <xf numFmtId="44" fontId="25" fillId="2" borderId="4" xfId="6" applyNumberFormat="1" applyFont="1" applyFill="1" applyBorder="1" applyAlignment="1" applyProtection="1">
      <alignment horizontal="center" wrapText="1"/>
    </xf>
    <xf numFmtId="44" fontId="22" fillId="2" borderId="4" xfId="6" applyNumberFormat="1" applyFont="1" applyFill="1" applyBorder="1" applyAlignment="1" applyProtection="1">
      <alignment horizontal="center" wrapText="1"/>
    </xf>
    <xf numFmtId="44" fontId="0" fillId="0" borderId="0" xfId="0" applyNumberFormat="1" applyProtection="1"/>
    <xf numFmtId="42" fontId="1" fillId="2" borderId="4" xfId="0" applyNumberFormat="1" applyFont="1" applyFill="1" applyBorder="1" applyAlignment="1" applyProtection="1">
      <alignment horizontal="right" wrapText="1"/>
    </xf>
    <xf numFmtId="42" fontId="22" fillId="2" borderId="4" xfId="6" applyNumberFormat="1" applyFont="1" applyFill="1" applyBorder="1" applyAlignment="1" applyProtection="1">
      <alignment horizontal="center" wrapText="1"/>
    </xf>
    <xf numFmtId="42" fontId="0" fillId="0" borderId="0" xfId="0" applyNumberFormat="1" applyProtection="1"/>
    <xf numFmtId="38" fontId="25" fillId="8" borderId="4" xfId="6" applyNumberFormat="1" applyFont="1" applyFill="1" applyBorder="1" applyAlignment="1" applyProtection="1">
      <alignment horizontal="center" wrapText="1"/>
    </xf>
    <xf numFmtId="42" fontId="25" fillId="2" borderId="4" xfId="6" applyNumberFormat="1" applyFont="1" applyFill="1" applyBorder="1" applyAlignment="1" applyProtection="1">
      <alignment horizontal="center" wrapText="1"/>
    </xf>
    <xf numFmtId="1" fontId="25" fillId="0" borderId="4" xfId="7" applyNumberFormat="1" applyFont="1" applyFill="1" applyBorder="1" applyAlignment="1" applyProtection="1">
      <alignment horizontal="center"/>
    </xf>
    <xf numFmtId="164" fontId="25" fillId="0" borderId="4" xfId="6" applyNumberFormat="1" applyFont="1" applyFill="1" applyBorder="1" applyAlignment="1" applyProtection="1">
      <alignment horizontal="center"/>
    </xf>
    <xf numFmtId="8" fontId="25" fillId="8" borderId="4" xfId="6" applyNumberFormat="1" applyFont="1" applyFill="1" applyBorder="1" applyAlignment="1" applyProtection="1">
      <alignment horizontal="center" wrapText="1"/>
    </xf>
    <xf numFmtId="42" fontId="22" fillId="2" borderId="4" xfId="6" applyNumberFormat="1" applyFont="1" applyFill="1" applyBorder="1" applyAlignment="1" applyProtection="1">
      <alignment horizontal="center" vertical="center"/>
    </xf>
    <xf numFmtId="44" fontId="25" fillId="2" borderId="4" xfId="6" applyFont="1" applyFill="1" applyBorder="1" applyAlignment="1" applyProtection="1">
      <alignment horizontal="center"/>
    </xf>
    <xf numFmtId="44" fontId="23" fillId="2" borderId="4" xfId="6" applyFont="1" applyFill="1" applyBorder="1" applyAlignment="1" applyProtection="1">
      <alignment horizontal="center"/>
    </xf>
    <xf numFmtId="44" fontId="22" fillId="2" borderId="4" xfId="6" applyFont="1" applyFill="1" applyBorder="1" applyAlignment="1" applyProtection="1">
      <alignment horizontal="right"/>
    </xf>
    <xf numFmtId="0" fontId="0" fillId="13" borderId="1" xfId="0" applyFill="1" applyBorder="1" applyAlignment="1" applyProtection="1">
      <alignment horizontal="center" wrapText="1"/>
    </xf>
    <xf numFmtId="167" fontId="25" fillId="13" borderId="4" xfId="7" applyNumberFormat="1" applyFont="1" applyFill="1" applyBorder="1" applyAlignment="1" applyProtection="1">
      <alignment horizontal="center"/>
    </xf>
    <xf numFmtId="42" fontId="25" fillId="13" borderId="4" xfId="7" applyNumberFormat="1" applyFont="1" applyFill="1" applyBorder="1" applyAlignment="1" applyProtection="1">
      <alignment horizontal="center" wrapText="1"/>
    </xf>
    <xf numFmtId="0" fontId="25" fillId="13" borderId="4" xfId="0" applyFont="1" applyFill="1" applyBorder="1" applyAlignment="1" applyProtection="1">
      <alignment horizontal="center" wrapText="1"/>
    </xf>
    <xf numFmtId="44" fontId="23" fillId="0" borderId="4" xfId="7" applyNumberFormat="1" applyFont="1" applyFill="1" applyBorder="1" applyAlignment="1" applyProtection="1">
      <alignment horizontal="center"/>
    </xf>
    <xf numFmtId="0" fontId="28" fillId="0" borderId="4" xfId="0" applyFont="1" applyBorder="1" applyAlignment="1" applyProtection="1">
      <alignment vertical="center" wrapText="1"/>
    </xf>
    <xf numFmtId="37" fontId="23" fillId="0" borderId="4" xfId="7" applyNumberFormat="1" applyFont="1" applyFill="1" applyBorder="1" applyAlignment="1" applyProtection="1">
      <alignment horizontal="left"/>
    </xf>
    <xf numFmtId="44" fontId="23" fillId="0" borderId="4" xfId="7" applyNumberFormat="1" applyFont="1" applyFill="1" applyBorder="1" applyAlignment="1" applyProtection="1">
      <alignment horizontal="left"/>
    </xf>
    <xf numFmtId="42" fontId="22" fillId="14" borderId="4" xfId="0" applyNumberFormat="1" applyFont="1" applyFill="1" applyBorder="1" applyProtection="1"/>
    <xf numFmtId="0" fontId="22" fillId="13" borderId="10" xfId="0" applyFont="1" applyFill="1" applyBorder="1" applyAlignment="1" applyProtection="1">
      <alignment horizontal="right" wrapText="1"/>
    </xf>
    <xf numFmtId="0" fontId="22" fillId="13" borderId="15" xfId="0" applyFont="1" applyFill="1" applyBorder="1" applyAlignment="1" applyProtection="1">
      <alignment horizontal="right" wrapText="1"/>
    </xf>
    <xf numFmtId="0" fontId="22" fillId="13" borderId="11" xfId="0" applyFont="1" applyFill="1" applyBorder="1" applyAlignment="1" applyProtection="1">
      <alignment horizontal="right" wrapText="1"/>
    </xf>
    <xf numFmtId="0" fontId="22" fillId="13" borderId="5" xfId="0" applyFont="1" applyFill="1" applyBorder="1" applyAlignment="1" applyProtection="1">
      <alignment horizontal="right" wrapText="1"/>
    </xf>
    <xf numFmtId="0" fontId="22" fillId="13" borderId="17" xfId="0" applyFont="1" applyFill="1" applyBorder="1" applyAlignment="1" applyProtection="1">
      <alignment horizontal="right" wrapText="1"/>
    </xf>
    <xf numFmtId="0" fontId="22" fillId="13" borderId="12" xfId="0" applyFont="1" applyFill="1" applyBorder="1" applyAlignment="1" applyProtection="1">
      <alignment horizontal="right" wrapText="1"/>
    </xf>
    <xf numFmtId="42" fontId="0" fillId="13" borderId="16" xfId="0" applyNumberFormat="1" applyFill="1" applyBorder="1" applyAlignment="1" applyProtection="1">
      <alignment horizontal="left"/>
    </xf>
    <xf numFmtId="10" fontId="0" fillId="15" borderId="0" xfId="0" applyNumberFormat="1" applyFill="1" applyAlignment="1" applyProtection="1">
      <alignment horizontal="left"/>
    </xf>
    <xf numFmtId="0" fontId="22" fillId="13" borderId="4" xfId="0" applyFont="1" applyFill="1" applyBorder="1" applyAlignment="1" applyProtection="1">
      <alignment horizontal="right" wrapText="1"/>
    </xf>
    <xf numFmtId="0" fontId="22" fillId="2" borderId="4" xfId="0" applyFont="1" applyFill="1" applyBorder="1" applyAlignment="1" applyProtection="1">
      <alignment horizontal="right" wrapText="1"/>
    </xf>
    <xf numFmtId="42" fontId="22" fillId="2" borderId="4" xfId="0" applyNumberFormat="1" applyFont="1" applyFill="1" applyBorder="1" applyAlignment="1" applyProtection="1">
      <alignment horizontal="right" wrapText="1"/>
    </xf>
    <xf numFmtId="165" fontId="22" fillId="2" borderId="4" xfId="0" applyNumberFormat="1" applyFont="1" applyFill="1" applyBorder="1" applyAlignment="1" applyProtection="1">
      <alignment horizontal="right" wrapText="1"/>
    </xf>
    <xf numFmtId="0" fontId="22" fillId="13" borderId="9" xfId="0" applyFont="1" applyFill="1" applyBorder="1" applyAlignment="1" applyProtection="1">
      <alignment horizontal="right" wrapText="1"/>
    </xf>
    <xf numFmtId="0" fontId="25" fillId="13" borderId="16" xfId="0" applyFont="1" applyFill="1" applyBorder="1" applyAlignment="1" applyProtection="1">
      <alignment horizontal="center" vertical="center" wrapText="1"/>
    </xf>
    <xf numFmtId="0" fontId="22" fillId="6" borderId="10" xfId="0" applyFont="1" applyFill="1" applyBorder="1" applyAlignment="1" applyProtection="1">
      <alignment wrapText="1"/>
    </xf>
    <xf numFmtId="0" fontId="22" fillId="6" borderId="15" xfId="0" applyFont="1" applyFill="1" applyBorder="1" applyAlignment="1" applyProtection="1">
      <alignment wrapText="1"/>
    </xf>
    <xf numFmtId="42" fontId="22" fillId="3" borderId="4" xfId="6" applyNumberFormat="1" applyFont="1" applyFill="1" applyBorder="1" applyAlignment="1" applyProtection="1">
      <alignment horizontal="left" wrapText="1"/>
    </xf>
    <xf numFmtId="42" fontId="22" fillId="3" borderId="4" xfId="6" applyNumberFormat="1" applyFont="1" applyFill="1" applyBorder="1" applyProtection="1"/>
    <xf numFmtId="164" fontId="0" fillId="0" borderId="0" xfId="0" applyNumberFormat="1" applyProtection="1"/>
    <xf numFmtId="10" fontId="0" fillId="0" borderId="0" xfId="0" applyNumberFormat="1" applyProtection="1"/>
    <xf numFmtId="0" fontId="0" fillId="0" borderId="0" xfId="0" applyAlignment="1" applyProtection="1">
      <alignment horizontal="left"/>
    </xf>
    <xf numFmtId="0" fontId="0" fillId="0" borderId="4" xfId="0" applyBorder="1" applyProtection="1"/>
    <xf numFmtId="164" fontId="0" fillId="0" borderId="4" xfId="0" applyNumberFormat="1" applyBorder="1" applyProtection="1"/>
    <xf numFmtId="0" fontId="0" fillId="0" borderId="4" xfId="0" applyBorder="1" applyAlignment="1" applyProtection="1">
      <alignment horizontal="center"/>
    </xf>
    <xf numFmtId="0" fontId="13" fillId="6" borderId="4" xfId="4" applyFont="1" applyFill="1" applyBorder="1" applyAlignment="1" applyProtection="1">
      <alignment horizontal="left"/>
    </xf>
    <xf numFmtId="42" fontId="0" fillId="0" borderId="4" xfId="0" applyNumberFormat="1" applyBorder="1" applyAlignment="1" applyProtection="1">
      <alignment horizontal="center"/>
    </xf>
    <xf numFmtId="165" fontId="14" fillId="13" borderId="4" xfId="1" applyNumberFormat="1" applyFont="1" applyFill="1" applyBorder="1" applyAlignment="1" applyProtection="1"/>
    <xf numFmtId="165" fontId="13" fillId="13" borderId="4" xfId="3" applyNumberFormat="1" applyFont="1" applyFill="1" applyBorder="1" applyAlignment="1" applyProtection="1"/>
    <xf numFmtId="42" fontId="27" fillId="0" borderId="4" xfId="0" applyNumberFormat="1" applyFont="1" applyBorder="1" applyAlignment="1" applyProtection="1">
      <alignment horizontal="center"/>
    </xf>
    <xf numFmtId="9" fontId="13" fillId="13" borderId="4" xfId="5" applyFont="1" applyFill="1" applyBorder="1" applyAlignment="1" applyProtection="1"/>
    <xf numFmtId="0" fontId="22" fillId="6" borderId="17" xfId="4" applyFont="1" applyFill="1" applyBorder="1" applyAlignment="1" applyProtection="1">
      <alignment horizontal="left"/>
    </xf>
    <xf numFmtId="0" fontId="22" fillId="6" borderId="0" xfId="4" applyFont="1" applyFill="1" applyBorder="1" applyAlignment="1" applyProtection="1">
      <alignment horizontal="left"/>
    </xf>
    <xf numFmtId="2" fontId="0" fillId="0" borderId="0" xfId="0" applyNumberFormat="1" applyAlignment="1" applyProtection="1">
      <alignment horizontal="left"/>
    </xf>
    <xf numFmtId="165" fontId="25" fillId="2" borderId="4" xfId="4" applyNumberFormat="1" applyFont="1" applyFill="1" applyBorder="1" applyAlignment="1" applyProtection="1"/>
    <xf numFmtId="165" fontId="22" fillId="2" borderId="4" xfId="4" applyNumberFormat="1" applyFont="1" applyFill="1" applyBorder="1" applyAlignment="1" applyProtection="1"/>
    <xf numFmtId="165" fontId="25" fillId="2" borderId="4" xfId="2" applyNumberFormat="1" applyFont="1" applyFill="1" applyBorder="1" applyAlignment="1" applyProtection="1"/>
    <xf numFmtId="170" fontId="0" fillId="0" borderId="0" xfId="0" applyNumberFormat="1" applyProtection="1"/>
    <xf numFmtId="0" fontId="22" fillId="13" borderId="0" xfId="0" applyFont="1" applyFill="1" applyBorder="1" applyAlignment="1" applyProtection="1">
      <alignment horizontal="right" wrapText="1"/>
    </xf>
    <xf numFmtId="0" fontId="22" fillId="13" borderId="13" xfId="0" applyFont="1" applyFill="1" applyBorder="1" applyAlignment="1" applyProtection="1">
      <alignment horizontal="right" wrapText="1"/>
    </xf>
    <xf numFmtId="0" fontId="0" fillId="6" borderId="6" xfId="0" applyFill="1" applyBorder="1" applyProtection="1"/>
    <xf numFmtId="42" fontId="0" fillId="2" borderId="6" xfId="0" applyNumberFormat="1" applyFill="1" applyBorder="1" applyAlignment="1" applyProtection="1">
      <alignment horizontal="right"/>
    </xf>
    <xf numFmtId="0" fontId="0" fillId="0" borderId="0" xfId="0" applyBorder="1" applyProtection="1"/>
    <xf numFmtId="0" fontId="0" fillId="6" borderId="13" xfId="0" applyFill="1" applyBorder="1" applyProtection="1"/>
    <xf numFmtId="0" fontId="0" fillId="6" borderId="14" xfId="0" applyFill="1" applyBorder="1" applyProtection="1"/>
    <xf numFmtId="0" fontId="15" fillId="11" borderId="11" xfId="8" applyFont="1" applyFill="1" applyBorder="1" applyProtection="1"/>
    <xf numFmtId="0" fontId="15" fillId="11" borderId="14" xfId="8" applyFont="1" applyFill="1" applyBorder="1" applyProtection="1"/>
    <xf numFmtId="0" fontId="15" fillId="11" borderId="12" xfId="8" applyFont="1" applyFill="1" applyBorder="1" applyProtection="1"/>
    <xf numFmtId="0" fontId="15" fillId="11" borderId="10" xfId="8" applyFont="1" applyFill="1" applyBorder="1" applyProtection="1"/>
    <xf numFmtId="0" fontId="15" fillId="11" borderId="5" xfId="8" applyFont="1" applyFill="1" applyBorder="1" applyAlignment="1" applyProtection="1">
      <alignment horizontal="center"/>
    </xf>
    <xf numFmtId="0" fontId="15" fillId="11" borderId="16" xfId="8" applyFont="1" applyFill="1" applyBorder="1" applyAlignment="1" applyProtection="1">
      <alignment horizontal="center"/>
    </xf>
    <xf numFmtId="0" fontId="15" fillId="0" borderId="4" xfId="8" applyFont="1" applyBorder="1" applyProtection="1"/>
    <xf numFmtId="0" fontId="15" fillId="11" borderId="6" xfId="8" applyFont="1" applyFill="1" applyBorder="1" applyAlignment="1" applyProtection="1">
      <alignment horizontal="center"/>
    </xf>
    <xf numFmtId="165" fontId="15" fillId="0" borderId="4" xfId="8" applyNumberFormat="1" applyFont="1" applyBorder="1" applyAlignment="1" applyProtection="1">
      <alignment horizontal="center"/>
    </xf>
    <xf numFmtId="165" fontId="15" fillId="10" borderId="4" xfId="8" applyNumberFormat="1" applyFont="1" applyFill="1" applyBorder="1" applyAlignment="1" applyProtection="1">
      <alignment horizontal="center"/>
      <protection locked="0"/>
    </xf>
    <xf numFmtId="10" fontId="15" fillId="0" borderId="4" xfId="8" applyNumberFormat="1" applyFont="1" applyBorder="1" applyAlignment="1" applyProtection="1">
      <alignment horizontal="center"/>
    </xf>
    <xf numFmtId="0" fontId="15" fillId="0" borderId="0" xfId="8" applyFont="1" applyBorder="1" applyProtection="1"/>
    <xf numFmtId="0" fontId="15" fillId="0" borderId="0" xfId="8" applyFont="1" applyBorder="1" applyAlignment="1" applyProtection="1">
      <alignment horizontal="center"/>
    </xf>
    <xf numFmtId="169" fontId="15" fillId="0" borderId="4" xfId="8" applyNumberFormat="1" applyFont="1" applyBorder="1" applyAlignment="1" applyProtection="1">
      <alignment horizontal="center"/>
    </xf>
    <xf numFmtId="0" fontId="15" fillId="10" borderId="4" xfId="8" applyFont="1" applyFill="1" applyBorder="1" applyAlignment="1" applyProtection="1">
      <alignment horizontal="center"/>
      <protection locked="0"/>
    </xf>
    <xf numFmtId="0" fontId="15" fillId="0" borderId="0" xfId="8" applyFont="1" applyFill="1" applyBorder="1" applyProtection="1"/>
    <xf numFmtId="0" fontId="15" fillId="0" borderId="0" xfId="8" applyFont="1" applyProtection="1"/>
    <xf numFmtId="0" fontId="7" fillId="6" borderId="0" xfId="0" applyFont="1" applyFill="1" applyBorder="1" applyAlignment="1" applyProtection="1">
      <alignment horizontal="center" vertical="center"/>
    </xf>
    <xf numFmtId="0" fontId="22" fillId="13" borderId="0" xfId="0" applyFont="1" applyFill="1" applyAlignment="1" applyProtection="1">
      <alignment horizontal="right" wrapText="1"/>
    </xf>
    <xf numFmtId="0" fontId="25" fillId="13" borderId="17" xfId="0" applyFont="1" applyFill="1" applyBorder="1" applyAlignment="1" applyProtection="1">
      <alignment horizontal="right" wrapText="1"/>
    </xf>
    <xf numFmtId="0" fontId="25" fillId="13" borderId="0" xfId="0" applyFont="1" applyFill="1" applyAlignment="1" applyProtection="1">
      <alignment horizontal="right" wrapText="1"/>
    </xf>
    <xf numFmtId="0" fontId="22" fillId="13" borderId="1" xfId="0" applyFont="1" applyFill="1" applyBorder="1" applyAlignment="1" applyProtection="1">
      <alignment horizontal="right" wrapText="1"/>
    </xf>
    <xf numFmtId="0" fontId="22" fillId="13" borderId="2" xfId="0" applyFont="1" applyFill="1" applyBorder="1" applyAlignment="1" applyProtection="1">
      <alignment horizontal="right" wrapText="1"/>
    </xf>
    <xf numFmtId="0" fontId="22" fillId="6" borderId="3" xfId="0" applyFont="1" applyFill="1" applyBorder="1" applyAlignment="1" applyProtection="1">
      <alignment horizontal="left" wrapText="1"/>
    </xf>
    <xf numFmtId="0" fontId="25" fillId="13" borderId="3" xfId="0" applyFont="1" applyFill="1" applyBorder="1" applyAlignment="1" applyProtection="1">
      <alignment horizontal="center" vertical="center" wrapText="1"/>
    </xf>
    <xf numFmtId="0" fontId="25" fillId="13" borderId="3" xfId="0" applyFont="1" applyFill="1" applyBorder="1" applyAlignment="1" applyProtection="1">
      <alignment horizontal="center" wrapText="1"/>
    </xf>
    <xf numFmtId="0" fontId="25" fillId="13" borderId="4" xfId="0" applyFont="1" applyFill="1" applyBorder="1" applyAlignment="1" applyProtection="1">
      <alignment horizontal="left" wrapText="1"/>
    </xf>
    <xf numFmtId="0" fontId="25" fillId="0" borderId="3" xfId="0" applyFont="1" applyBorder="1" applyAlignment="1" applyProtection="1">
      <alignment horizontal="left" wrapText="1"/>
      <protection locked="0"/>
    </xf>
    <xf numFmtId="0" fontId="25" fillId="13" borderId="4" xfId="0" applyFont="1" applyFill="1" applyBorder="1" applyAlignment="1" applyProtection="1">
      <alignment horizontal="center" vertical="center" wrapText="1"/>
    </xf>
    <xf numFmtId="49" fontId="0" fillId="4" borderId="1" xfId="0" applyNumberFormat="1" applyFill="1" applyBorder="1" applyAlignment="1" applyProtection="1">
      <alignment horizontal="left"/>
      <protection locked="0"/>
    </xf>
    <xf numFmtId="49" fontId="0" fillId="4" borderId="3" xfId="0" applyNumberFormat="1" applyFill="1" applyBorder="1" applyAlignment="1" applyProtection="1">
      <alignment horizontal="left"/>
      <protection locked="0"/>
    </xf>
    <xf numFmtId="49" fontId="7" fillId="6" borderId="10" xfId="0" applyNumberFormat="1" applyFont="1" applyFill="1" applyBorder="1" applyAlignment="1" applyProtection="1">
      <alignment horizontal="center" vertical="center"/>
    </xf>
    <xf numFmtId="0" fontId="7" fillId="6" borderId="15" xfId="0" applyFont="1" applyFill="1" applyBorder="1" applyAlignment="1" applyProtection="1">
      <alignment horizontal="center" vertical="center"/>
    </xf>
    <xf numFmtId="0" fontId="7" fillId="6" borderId="11" xfId="0" applyFont="1" applyFill="1" applyBorder="1" applyAlignment="1" applyProtection="1">
      <alignment horizontal="center" vertical="center"/>
    </xf>
    <xf numFmtId="49" fontId="7" fillId="6" borderId="17" xfId="0" applyNumberFormat="1" applyFont="1" applyFill="1" applyBorder="1" applyAlignment="1" applyProtection="1">
      <alignment horizontal="center" vertical="center"/>
    </xf>
    <xf numFmtId="0" fontId="7" fillId="6" borderId="0" xfId="0" applyFont="1" applyFill="1" applyBorder="1" applyAlignment="1" applyProtection="1">
      <alignment horizontal="center" vertical="center"/>
    </xf>
    <xf numFmtId="0" fontId="7" fillId="6" borderId="13" xfId="0" applyFont="1" applyFill="1" applyBorder="1" applyAlignment="1" applyProtection="1">
      <alignment horizontal="center" vertical="center"/>
    </xf>
    <xf numFmtId="0" fontId="7" fillId="6" borderId="9" xfId="0" applyFont="1" applyFill="1" applyBorder="1" applyAlignment="1" applyProtection="1">
      <alignment horizontal="center" vertical="center"/>
    </xf>
    <xf numFmtId="0" fontId="7" fillId="6" borderId="14" xfId="0" applyFont="1" applyFill="1" applyBorder="1" applyAlignment="1" applyProtection="1">
      <alignment horizontal="center" vertical="center"/>
    </xf>
    <xf numFmtId="0" fontId="1" fillId="13" borderId="5" xfId="0" applyFont="1" applyFill="1" applyBorder="1" applyAlignment="1" applyProtection="1">
      <alignment horizontal="center" vertical="center" wrapText="1"/>
    </xf>
    <xf numFmtId="0" fontId="1" fillId="13" borderId="6" xfId="0" applyFont="1" applyFill="1" applyBorder="1" applyAlignment="1" applyProtection="1">
      <alignment horizontal="center" vertical="center" wrapText="1"/>
    </xf>
    <xf numFmtId="49" fontId="10" fillId="13" borderId="5" xfId="0" applyNumberFormat="1" applyFont="1" applyFill="1" applyBorder="1" applyAlignment="1" applyProtection="1">
      <alignment horizontal="center" vertical="center" wrapText="1"/>
    </xf>
    <xf numFmtId="49" fontId="10" fillId="13" borderId="6" xfId="0" applyNumberFormat="1" applyFont="1" applyFill="1" applyBorder="1" applyAlignment="1" applyProtection="1">
      <alignment horizontal="center" vertical="center" wrapText="1"/>
    </xf>
    <xf numFmtId="0" fontId="10" fillId="13" borderId="5" xfId="0" applyFont="1" applyFill="1" applyBorder="1" applyAlignment="1" applyProtection="1">
      <alignment horizontal="center" vertical="center" wrapText="1"/>
    </xf>
    <xf numFmtId="0" fontId="10" fillId="13" borderId="6" xfId="0" applyFont="1" applyFill="1" applyBorder="1" applyAlignment="1" applyProtection="1">
      <alignment horizontal="center" vertical="center" wrapText="1"/>
    </xf>
    <xf numFmtId="2" fontId="10" fillId="13" borderId="5" xfId="0" applyNumberFormat="1" applyFont="1" applyFill="1" applyBorder="1" applyAlignment="1" applyProtection="1">
      <alignment horizontal="center" vertical="center" wrapText="1"/>
    </xf>
    <xf numFmtId="2" fontId="10" fillId="13" borderId="6" xfId="0" applyNumberFormat="1" applyFont="1" applyFill="1" applyBorder="1" applyAlignment="1" applyProtection="1">
      <alignment horizontal="center" vertical="center" wrapText="1"/>
    </xf>
    <xf numFmtId="165" fontId="10" fillId="13" borderId="5" xfId="0" applyNumberFormat="1" applyFont="1" applyFill="1" applyBorder="1" applyAlignment="1" applyProtection="1">
      <alignment horizontal="center" vertical="center" wrapText="1"/>
    </xf>
    <xf numFmtId="165" fontId="10" fillId="13" borderId="6" xfId="0" applyNumberFormat="1" applyFont="1" applyFill="1" applyBorder="1" applyAlignment="1" applyProtection="1">
      <alignment horizontal="center" vertical="center" wrapText="1"/>
    </xf>
    <xf numFmtId="0" fontId="7" fillId="6" borderId="17" xfId="0" applyFont="1" applyFill="1" applyBorder="1" applyAlignment="1" applyProtection="1">
      <alignment horizontal="center" vertical="center"/>
    </xf>
    <xf numFmtId="0" fontId="1" fillId="6" borderId="17" xfId="0" applyFont="1" applyFill="1" applyBorder="1" applyAlignment="1" applyProtection="1">
      <alignment horizontal="right"/>
    </xf>
    <xf numFmtId="0" fontId="1" fillId="6" borderId="0" xfId="0" applyFont="1" applyFill="1" applyBorder="1" applyAlignment="1" applyProtection="1">
      <alignment horizontal="right"/>
    </xf>
    <xf numFmtId="0" fontId="25" fillId="13" borderId="1" xfId="4" applyFont="1" applyFill="1" applyBorder="1" applyAlignment="1" applyProtection="1">
      <alignment horizontal="left" wrapText="1"/>
    </xf>
    <xf numFmtId="0" fontId="25" fillId="13" borderId="2" xfId="4" applyFont="1" applyFill="1" applyBorder="1" applyAlignment="1" applyProtection="1">
      <alignment horizontal="left" wrapText="1"/>
    </xf>
    <xf numFmtId="0" fontId="25" fillId="13" borderId="3" xfId="4" applyFont="1" applyFill="1" applyBorder="1" applyAlignment="1" applyProtection="1">
      <alignment horizontal="left" wrapText="1"/>
    </xf>
    <xf numFmtId="0" fontId="25" fillId="13" borderId="1" xfId="4" applyFont="1" applyFill="1" applyBorder="1" applyAlignment="1" applyProtection="1">
      <alignment horizontal="left"/>
    </xf>
    <xf numFmtId="0" fontId="25" fillId="13" borderId="2" xfId="4" applyFont="1" applyFill="1" applyBorder="1" applyAlignment="1" applyProtection="1">
      <alignment horizontal="left"/>
    </xf>
    <xf numFmtId="0" fontId="22" fillId="13" borderId="1" xfId="4" applyFont="1" applyFill="1" applyBorder="1" applyAlignment="1" applyProtection="1">
      <alignment horizontal="left"/>
    </xf>
    <xf numFmtId="0" fontId="22" fillId="13" borderId="2" xfId="4" applyFont="1" applyFill="1" applyBorder="1" applyAlignment="1" applyProtection="1">
      <alignment horizontal="left"/>
    </xf>
    <xf numFmtId="0" fontId="22" fillId="13" borderId="3" xfId="4" applyFont="1" applyFill="1" applyBorder="1" applyAlignment="1" applyProtection="1">
      <alignment horizontal="left"/>
    </xf>
    <xf numFmtId="0" fontId="13" fillId="13" borderId="1" xfId="3" applyFont="1" applyFill="1" applyBorder="1" applyAlignment="1" applyProtection="1">
      <alignment horizontal="left"/>
    </xf>
    <xf numFmtId="0" fontId="13" fillId="13" borderId="2" xfId="3" applyFont="1" applyFill="1" applyBorder="1" applyAlignment="1" applyProtection="1">
      <alignment horizontal="left"/>
    </xf>
    <xf numFmtId="0" fontId="13" fillId="13" borderId="3" xfId="3" applyFont="1" applyFill="1" applyBorder="1" applyAlignment="1" applyProtection="1">
      <alignment horizontal="left"/>
    </xf>
    <xf numFmtId="0" fontId="13" fillId="13" borderId="1" xfId="4" applyFont="1" applyFill="1" applyBorder="1" applyAlignment="1" applyProtection="1">
      <alignment horizontal="left"/>
    </xf>
    <xf numFmtId="0" fontId="13" fillId="13" borderId="2" xfId="4" applyFont="1" applyFill="1" applyBorder="1" applyAlignment="1" applyProtection="1">
      <alignment horizontal="left"/>
    </xf>
    <xf numFmtId="0" fontId="13" fillId="13" borderId="3" xfId="4" applyFont="1" applyFill="1" applyBorder="1" applyAlignment="1" applyProtection="1">
      <alignment horizontal="left"/>
    </xf>
    <xf numFmtId="0" fontId="22" fillId="13" borderId="1" xfId="0" applyFont="1" applyFill="1" applyBorder="1" applyAlignment="1" applyProtection="1">
      <alignment horizontal="right" wrapText="1"/>
    </xf>
    <xf numFmtId="0" fontId="22" fillId="13" borderId="2" xfId="0" applyFont="1" applyFill="1" applyBorder="1" applyAlignment="1" applyProtection="1">
      <alignment horizontal="right" wrapText="1"/>
    </xf>
    <xf numFmtId="0" fontId="22" fillId="13" borderId="3" xfId="0" applyFont="1" applyFill="1" applyBorder="1" applyAlignment="1" applyProtection="1">
      <alignment horizontal="right" wrapText="1"/>
    </xf>
    <xf numFmtId="0" fontId="13" fillId="6" borderId="1" xfId="4" applyFont="1" applyFill="1" applyBorder="1" applyAlignment="1" applyProtection="1">
      <alignment horizontal="left"/>
    </xf>
    <xf numFmtId="0" fontId="13" fillId="6" borderId="2" xfId="4" applyFont="1" applyFill="1" applyBorder="1" applyAlignment="1" applyProtection="1">
      <alignment horizontal="left"/>
    </xf>
    <xf numFmtId="0" fontId="14" fillId="13" borderId="1" xfId="3" applyFont="1" applyFill="1" applyBorder="1" applyAlignment="1" applyProtection="1">
      <alignment horizontal="left"/>
    </xf>
    <xf numFmtId="0" fontId="14" fillId="13" borderId="2" xfId="3" applyFont="1" applyFill="1" applyBorder="1" applyAlignment="1" applyProtection="1">
      <alignment horizontal="left"/>
    </xf>
    <xf numFmtId="0" fontId="14" fillId="13" borderId="3" xfId="3" applyFont="1" applyFill="1" applyBorder="1" applyAlignment="1" applyProtection="1">
      <alignment horizontal="left"/>
    </xf>
    <xf numFmtId="0" fontId="25" fillId="0" borderId="1" xfId="0" applyFont="1" applyBorder="1" applyAlignment="1" applyProtection="1">
      <alignment horizontal="left" wrapText="1"/>
    </xf>
    <xf numFmtId="0" fontId="25" fillId="0" borderId="3" xfId="0" applyFont="1" applyBorder="1" applyAlignment="1" applyProtection="1">
      <alignment horizontal="left" wrapText="1"/>
    </xf>
    <xf numFmtId="0" fontId="25" fillId="0" borderId="2" xfId="0" applyFont="1" applyBorder="1" applyAlignment="1" applyProtection="1">
      <alignment horizontal="left" wrapText="1"/>
    </xf>
    <xf numFmtId="0" fontId="25" fillId="13" borderId="1" xfId="0" applyFont="1" applyFill="1" applyBorder="1" applyAlignment="1" applyProtection="1">
      <alignment horizontal="center" vertical="center" wrapText="1"/>
    </xf>
    <xf numFmtId="0" fontId="25" fillId="13" borderId="3" xfId="0" applyFont="1" applyFill="1" applyBorder="1" applyAlignment="1" applyProtection="1">
      <alignment horizontal="center" vertical="center" wrapText="1"/>
    </xf>
    <xf numFmtId="0" fontId="0" fillId="0" borderId="1" xfId="0" applyBorder="1" applyAlignment="1" applyProtection="1">
      <alignment horizontal="left" wrapText="1"/>
      <protection locked="0"/>
    </xf>
    <xf numFmtId="0" fontId="0" fillId="0" borderId="3" xfId="0" applyBorder="1" applyAlignment="1" applyProtection="1">
      <alignment horizontal="left" wrapText="1"/>
      <protection locked="0"/>
    </xf>
    <xf numFmtId="0" fontId="22" fillId="6" borderId="1" xfId="0" applyFont="1" applyFill="1" applyBorder="1" applyAlignment="1" applyProtection="1">
      <alignment wrapText="1"/>
    </xf>
    <xf numFmtId="0" fontId="22" fillId="6" borderId="2" xfId="0" applyFont="1" applyFill="1" applyBorder="1" applyAlignment="1" applyProtection="1">
      <alignment wrapText="1"/>
    </xf>
    <xf numFmtId="0" fontId="22" fillId="6" borderId="3" xfId="0" applyFont="1" applyFill="1" applyBorder="1" applyAlignment="1" applyProtection="1">
      <alignment wrapText="1"/>
    </xf>
    <xf numFmtId="0" fontId="0" fillId="0" borderId="1" xfId="0" applyBorder="1" applyAlignment="1" applyProtection="1">
      <alignment horizontal="left"/>
      <protection locked="0"/>
    </xf>
    <xf numFmtId="0" fontId="0" fillId="0" borderId="3" xfId="0" applyBorder="1" applyAlignment="1" applyProtection="1">
      <alignment horizontal="left"/>
      <protection locked="0"/>
    </xf>
    <xf numFmtId="0" fontId="24" fillId="6" borderId="10" xfId="0" applyNumberFormat="1" applyFont="1" applyFill="1" applyBorder="1" applyAlignment="1" applyProtection="1">
      <alignment horizontal="center" vertical="center" wrapText="1"/>
    </xf>
    <xf numFmtId="0" fontId="24" fillId="6" borderId="15" xfId="0" applyNumberFormat="1" applyFont="1" applyFill="1" applyBorder="1" applyAlignment="1" applyProtection="1">
      <alignment horizontal="center" vertical="center" wrapText="1"/>
    </xf>
    <xf numFmtId="0" fontId="24" fillId="6" borderId="11" xfId="0" applyNumberFormat="1" applyFont="1" applyFill="1" applyBorder="1" applyAlignment="1" applyProtection="1">
      <alignment horizontal="center" vertical="center" wrapText="1"/>
    </xf>
    <xf numFmtId="0" fontId="22" fillId="6" borderId="13" xfId="0" applyFont="1" applyFill="1" applyBorder="1" applyAlignment="1" applyProtection="1">
      <alignment horizontal="center" vertical="center" wrapText="1"/>
    </xf>
    <xf numFmtId="0" fontId="22" fillId="6" borderId="9" xfId="0" applyFont="1" applyFill="1" applyBorder="1" applyAlignment="1" applyProtection="1">
      <alignment horizontal="center" vertical="center" wrapText="1"/>
    </xf>
    <xf numFmtId="0" fontId="22" fillId="6" borderId="14" xfId="0" applyFont="1" applyFill="1" applyBorder="1" applyAlignment="1" applyProtection="1">
      <alignment horizontal="center" vertical="center" wrapText="1"/>
    </xf>
    <xf numFmtId="0" fontId="22" fillId="6" borderId="1" xfId="0" applyFont="1" applyFill="1" applyBorder="1" applyAlignment="1" applyProtection="1">
      <alignment horizontal="left"/>
    </xf>
    <xf numFmtId="0" fontId="22" fillId="6" borderId="2" xfId="0" applyFont="1" applyFill="1" applyBorder="1" applyAlignment="1" applyProtection="1">
      <alignment horizontal="left"/>
    </xf>
    <xf numFmtId="0" fontId="22" fillId="6" borderId="3" xfId="0" applyFont="1" applyFill="1" applyBorder="1" applyAlignment="1" applyProtection="1">
      <alignment horizontal="left"/>
    </xf>
    <xf numFmtId="10" fontId="22" fillId="6" borderId="1" xfId="0" applyNumberFormat="1" applyFont="1" applyFill="1" applyBorder="1" applyAlignment="1" applyProtection="1">
      <alignment horizontal="left" wrapText="1"/>
    </xf>
    <xf numFmtId="0" fontId="22" fillId="6" borderId="2" xfId="0" applyFont="1" applyFill="1" applyBorder="1" applyAlignment="1" applyProtection="1">
      <alignment horizontal="left" wrapText="1"/>
    </xf>
    <xf numFmtId="0" fontId="22" fillId="6" borderId="3" xfId="0" applyFont="1" applyFill="1" applyBorder="1" applyAlignment="1" applyProtection="1">
      <alignment horizontal="left" wrapText="1"/>
    </xf>
    <xf numFmtId="0" fontId="25" fillId="0" borderId="1" xfId="0" applyFont="1" applyBorder="1" applyAlignment="1" applyProtection="1">
      <alignment horizontal="center" wrapText="1"/>
      <protection locked="0"/>
    </xf>
    <xf numFmtId="0" fontId="25" fillId="0" borderId="2" xfId="0" applyFont="1" applyBorder="1" applyAlignment="1" applyProtection="1">
      <alignment horizontal="center" wrapText="1"/>
      <protection locked="0"/>
    </xf>
    <xf numFmtId="0" fontId="25" fillId="0" borderId="3" xfId="0" applyFont="1" applyBorder="1" applyAlignment="1" applyProtection="1">
      <alignment horizontal="center" wrapText="1"/>
      <protection locked="0"/>
    </xf>
    <xf numFmtId="0" fontId="0" fillId="0" borderId="1" xfId="0" applyBorder="1" applyAlignment="1" applyProtection="1">
      <alignment horizontal="left" wrapText="1"/>
    </xf>
    <xf numFmtId="0" fontId="0" fillId="0" borderId="3" xfId="0" applyBorder="1" applyAlignment="1" applyProtection="1">
      <alignment horizontal="left" wrapText="1"/>
    </xf>
    <xf numFmtId="0" fontId="25" fillId="13" borderId="4" xfId="0" applyFont="1" applyFill="1" applyBorder="1" applyAlignment="1" applyProtection="1">
      <alignment horizontal="center" vertical="center" wrapText="1"/>
    </xf>
    <xf numFmtId="0" fontId="25" fillId="13" borderId="2" xfId="0" applyFont="1" applyFill="1" applyBorder="1" applyAlignment="1" applyProtection="1">
      <alignment horizontal="center" vertical="center" wrapText="1"/>
    </xf>
    <xf numFmtId="0" fontId="25" fillId="0" borderId="4" xfId="0" applyFont="1" applyBorder="1" applyAlignment="1" applyProtection="1">
      <alignment horizontal="left" wrapText="1"/>
      <protection locked="0"/>
    </xf>
    <xf numFmtId="0" fontId="25" fillId="0" borderId="1" xfId="0" applyFont="1" applyBorder="1" applyAlignment="1" applyProtection="1">
      <alignment horizontal="left" wrapText="1"/>
      <protection locked="0"/>
    </xf>
    <xf numFmtId="0" fontId="25" fillId="0" borderId="2" xfId="0" applyFont="1" applyBorder="1" applyAlignment="1" applyProtection="1">
      <alignment horizontal="left" wrapText="1"/>
      <protection locked="0"/>
    </xf>
    <xf numFmtId="0" fontId="25" fillId="0" borderId="1" xfId="0" applyFont="1" applyBorder="1" applyAlignment="1" applyProtection="1">
      <alignment wrapText="1"/>
      <protection locked="0"/>
    </xf>
    <xf numFmtId="0" fontId="25" fillId="0" borderId="2" xfId="0" applyFont="1" applyBorder="1" applyAlignment="1" applyProtection="1">
      <alignment wrapText="1"/>
      <protection locked="0"/>
    </xf>
    <xf numFmtId="0" fontId="25" fillId="0" borderId="3" xfId="0" applyFont="1" applyBorder="1" applyAlignment="1" applyProtection="1">
      <alignment wrapText="1"/>
      <protection locked="0"/>
    </xf>
    <xf numFmtId="0" fontId="25" fillId="13" borderId="4" xfId="0" applyFont="1" applyFill="1" applyBorder="1" applyAlignment="1" applyProtection="1">
      <alignment horizontal="left" wrapText="1"/>
    </xf>
    <xf numFmtId="0" fontId="22" fillId="6" borderId="1" xfId="0" applyFont="1" applyFill="1" applyBorder="1" applyAlignment="1" applyProtection="1">
      <alignment horizontal="left" wrapText="1"/>
    </xf>
    <xf numFmtId="0" fontId="25" fillId="0" borderId="3" xfId="0" applyFont="1" applyBorder="1" applyAlignment="1" applyProtection="1">
      <alignment horizontal="left" wrapText="1"/>
      <protection locked="0"/>
    </xf>
    <xf numFmtId="0" fontId="27" fillId="2" borderId="1" xfId="0" applyFont="1" applyFill="1" applyBorder="1" applyAlignment="1" applyProtection="1">
      <alignment horizontal="left" wrapText="1"/>
      <protection locked="0"/>
    </xf>
    <xf numFmtId="0" fontId="27" fillId="2" borderId="3" xfId="0" applyFont="1" applyFill="1" applyBorder="1" applyAlignment="1" applyProtection="1">
      <alignment horizontal="left" wrapText="1"/>
      <protection locked="0"/>
    </xf>
    <xf numFmtId="0" fontId="0" fillId="0" borderId="2" xfId="0" applyBorder="1" applyAlignment="1" applyProtection="1">
      <alignment horizontal="left" wrapText="1"/>
      <protection locked="0"/>
    </xf>
    <xf numFmtId="0" fontId="25" fillId="8" borderId="1" xfId="0" applyFont="1" applyFill="1" applyBorder="1" applyAlignment="1" applyProtection="1">
      <alignment horizontal="left" wrapText="1"/>
      <protection locked="0"/>
    </xf>
    <xf numFmtId="0" fontId="25" fillId="8" borderId="3" xfId="0" applyFont="1" applyFill="1" applyBorder="1" applyAlignment="1" applyProtection="1">
      <alignment horizontal="left" wrapText="1"/>
      <protection locked="0"/>
    </xf>
    <xf numFmtId="0" fontId="0" fillId="13" borderId="2" xfId="0" applyFill="1" applyBorder="1" applyAlignment="1" applyProtection="1">
      <alignment horizontal="left" wrapText="1"/>
    </xf>
    <xf numFmtId="0" fontId="0" fillId="13" borderId="3" xfId="0" applyFill="1" applyBorder="1" applyAlignment="1" applyProtection="1">
      <alignment horizontal="left" wrapText="1"/>
    </xf>
    <xf numFmtId="0" fontId="25" fillId="8" borderId="4" xfId="0" applyFont="1" applyFill="1" applyBorder="1" applyAlignment="1" applyProtection="1">
      <alignment horizontal="left" wrapText="1"/>
      <protection locked="0"/>
    </xf>
    <xf numFmtId="0" fontId="22" fillId="13" borderId="1" xfId="0" applyFont="1" applyFill="1" applyBorder="1" applyAlignment="1" applyProtection="1">
      <alignment horizontal="right" vertical="center" wrapText="1"/>
    </xf>
    <xf numFmtId="0" fontId="22" fillId="13" borderId="2" xfId="0" applyFont="1" applyFill="1" applyBorder="1" applyAlignment="1" applyProtection="1">
      <alignment horizontal="right" vertical="center" wrapText="1"/>
    </xf>
    <xf numFmtId="0" fontId="22" fillId="13" borderId="3" xfId="0" applyFont="1" applyFill="1" applyBorder="1" applyAlignment="1" applyProtection="1">
      <alignment horizontal="right" vertical="center" wrapText="1"/>
    </xf>
    <xf numFmtId="0" fontId="0" fillId="13" borderId="1" xfId="0" applyFill="1" applyBorder="1" applyAlignment="1" applyProtection="1">
      <alignment horizontal="center" vertical="center" wrapText="1"/>
    </xf>
    <xf numFmtId="0" fontId="0" fillId="13" borderId="2" xfId="0" applyFill="1" applyBorder="1" applyAlignment="1" applyProtection="1">
      <alignment horizontal="center" vertical="center" wrapText="1"/>
    </xf>
    <xf numFmtId="0" fontId="0" fillId="13" borderId="3" xfId="0" applyFill="1" applyBorder="1" applyAlignment="1" applyProtection="1">
      <alignment horizontal="center" vertical="center" wrapText="1"/>
    </xf>
    <xf numFmtId="0" fontId="25" fillId="13" borderId="1" xfId="0" applyFont="1" applyFill="1" applyBorder="1" applyAlignment="1" applyProtection="1">
      <alignment horizontal="left" wrapText="1"/>
    </xf>
    <xf numFmtId="0" fontId="25" fillId="13" borderId="2" xfId="0" applyFont="1" applyFill="1" applyBorder="1" applyAlignment="1" applyProtection="1">
      <alignment horizontal="left" wrapText="1"/>
    </xf>
    <xf numFmtId="0" fontId="25" fillId="13" borderId="3" xfId="0" applyFont="1" applyFill="1" applyBorder="1" applyAlignment="1" applyProtection="1">
      <alignment horizontal="left" wrapText="1"/>
    </xf>
    <xf numFmtId="0" fontId="5" fillId="8" borderId="1" xfId="0" applyFont="1" applyFill="1" applyBorder="1" applyAlignment="1" applyProtection="1">
      <alignment wrapText="1"/>
      <protection locked="0"/>
    </xf>
    <xf numFmtId="0" fontId="5" fillId="8" borderId="2" xfId="0" applyFont="1" applyFill="1" applyBorder="1" applyAlignment="1" applyProtection="1">
      <alignment wrapText="1"/>
      <protection locked="0"/>
    </xf>
    <xf numFmtId="0" fontId="5" fillId="8" borderId="3" xfId="0" applyFont="1" applyFill="1" applyBorder="1" applyAlignment="1" applyProtection="1">
      <alignment wrapText="1"/>
      <protection locked="0"/>
    </xf>
    <xf numFmtId="0" fontId="0" fillId="0" borderId="1" xfId="0" applyBorder="1" applyAlignment="1" applyProtection="1">
      <alignment wrapText="1"/>
      <protection locked="0"/>
    </xf>
    <xf numFmtId="0" fontId="0" fillId="0" borderId="2" xfId="0" applyBorder="1" applyAlignment="1" applyProtection="1">
      <alignment wrapText="1"/>
      <protection locked="0"/>
    </xf>
    <xf numFmtId="0" fontId="0" fillId="0" borderId="3" xfId="0" applyBorder="1" applyAlignment="1" applyProtection="1">
      <alignment wrapText="1"/>
      <protection locked="0"/>
    </xf>
    <xf numFmtId="0" fontId="0" fillId="13" borderId="1" xfId="0" applyFill="1" applyBorder="1" applyAlignment="1" applyProtection="1">
      <alignment wrapText="1"/>
    </xf>
    <xf numFmtId="0" fontId="0" fillId="13" borderId="2" xfId="0" applyFill="1" applyBorder="1" applyAlignment="1" applyProtection="1">
      <alignment wrapText="1"/>
    </xf>
    <xf numFmtId="0" fontId="0" fillId="13" borderId="3" xfId="0" applyFill="1" applyBorder="1" applyAlignment="1" applyProtection="1">
      <alignment wrapText="1"/>
    </xf>
    <xf numFmtId="0" fontId="0" fillId="13" borderId="4" xfId="0" applyFill="1" applyBorder="1" applyAlignment="1" applyProtection="1">
      <alignment wrapText="1"/>
    </xf>
    <xf numFmtId="0" fontId="0" fillId="8" borderId="4" xfId="0" applyFill="1" applyBorder="1" applyAlignment="1" applyProtection="1">
      <alignment wrapText="1"/>
      <protection locked="0"/>
    </xf>
    <xf numFmtId="0" fontId="25" fillId="13" borderId="1" xfId="0" applyFont="1" applyFill="1" applyBorder="1" applyAlignment="1" applyProtection="1">
      <alignment wrapText="1"/>
    </xf>
    <xf numFmtId="0" fontId="25" fillId="13" borderId="3" xfId="0" applyFont="1" applyFill="1" applyBorder="1" applyAlignment="1" applyProtection="1">
      <alignment wrapText="1"/>
    </xf>
    <xf numFmtId="0" fontId="0" fillId="13" borderId="1" xfId="0" applyFill="1" applyBorder="1" applyAlignment="1" applyProtection="1">
      <alignment horizontal="left" wrapText="1"/>
    </xf>
    <xf numFmtId="0" fontId="5" fillId="8" borderId="1" xfId="0" applyFont="1" applyFill="1" applyBorder="1" applyAlignment="1" applyProtection="1">
      <alignment wrapText="1"/>
    </xf>
    <xf numFmtId="0" fontId="5" fillId="8" borderId="2" xfId="0" applyFont="1" applyFill="1" applyBorder="1" applyAlignment="1" applyProtection="1">
      <alignment wrapText="1"/>
    </xf>
    <xf numFmtId="0" fontId="5" fillId="8" borderId="3" xfId="0" applyFont="1" applyFill="1" applyBorder="1" applyAlignment="1" applyProtection="1">
      <alignment wrapText="1"/>
    </xf>
    <xf numFmtId="0" fontId="0" fillId="0" borderId="1" xfId="0" applyBorder="1" applyAlignment="1" applyProtection="1">
      <alignment wrapText="1"/>
    </xf>
    <xf numFmtId="0" fontId="0" fillId="0" borderId="2" xfId="0" applyBorder="1" applyAlignment="1" applyProtection="1">
      <alignment wrapText="1"/>
    </xf>
    <xf numFmtId="0" fontId="0" fillId="0" borderId="3" xfId="0" applyBorder="1" applyAlignment="1" applyProtection="1">
      <alignment wrapText="1"/>
    </xf>
    <xf numFmtId="0" fontId="26" fillId="13" borderId="1" xfId="0" applyFont="1" applyFill="1" applyBorder="1" applyAlignment="1" applyProtection="1">
      <alignment horizontal="left" wrapText="1"/>
    </xf>
    <xf numFmtId="0" fontId="26" fillId="13" borderId="2" xfId="0" applyFont="1" applyFill="1" applyBorder="1" applyAlignment="1" applyProtection="1">
      <alignment horizontal="left" wrapText="1"/>
    </xf>
    <xf numFmtId="0" fontId="26" fillId="13" borderId="3" xfId="0" applyFont="1" applyFill="1" applyBorder="1" applyAlignment="1" applyProtection="1">
      <alignment horizontal="left" wrapText="1"/>
    </xf>
    <xf numFmtId="165" fontId="25" fillId="2" borderId="17" xfId="4" applyNumberFormat="1" applyFont="1" applyFill="1" applyBorder="1" applyAlignment="1" applyProtection="1">
      <alignment horizontal="right"/>
    </xf>
    <xf numFmtId="165" fontId="25" fillId="2" borderId="0" xfId="4" applyNumberFormat="1" applyFont="1" applyFill="1" applyBorder="1" applyAlignment="1" applyProtection="1">
      <alignment horizontal="right"/>
    </xf>
    <xf numFmtId="165" fontId="22" fillId="2" borderId="17" xfId="4" applyNumberFormat="1" applyFont="1" applyFill="1" applyBorder="1" applyAlignment="1" applyProtection="1">
      <alignment horizontal="right"/>
    </xf>
    <xf numFmtId="165" fontId="22" fillId="2" borderId="0" xfId="4" applyNumberFormat="1" applyFont="1" applyFill="1" applyBorder="1" applyAlignment="1" applyProtection="1">
      <alignment horizontal="right"/>
    </xf>
    <xf numFmtId="165" fontId="31" fillId="2" borderId="17" xfId="4" applyNumberFormat="1" applyFont="1" applyFill="1" applyBorder="1" applyAlignment="1" applyProtection="1">
      <alignment horizontal="right"/>
    </xf>
    <xf numFmtId="165" fontId="31" fillId="2" borderId="0" xfId="4" applyNumberFormat="1" applyFont="1" applyFill="1" applyBorder="1" applyAlignment="1" applyProtection="1">
      <alignment horizontal="right"/>
    </xf>
    <xf numFmtId="0" fontId="22" fillId="6" borderId="1" xfId="0" applyFont="1" applyFill="1" applyBorder="1" applyAlignment="1" applyProtection="1">
      <alignment horizontal="right" wrapText="1"/>
    </xf>
    <xf numFmtId="0" fontId="22" fillId="6" borderId="2" xfId="0" applyFont="1" applyFill="1" applyBorder="1" applyAlignment="1" applyProtection="1">
      <alignment horizontal="right" wrapText="1"/>
    </xf>
    <xf numFmtId="0" fontId="22" fillId="6" borderId="3" xfId="0" applyFont="1" applyFill="1" applyBorder="1" applyAlignment="1" applyProtection="1">
      <alignment horizontal="right" wrapText="1"/>
    </xf>
    <xf numFmtId="0" fontId="25" fillId="0" borderId="1" xfId="0" applyFont="1" applyFill="1" applyBorder="1" applyAlignment="1" applyProtection="1">
      <alignment horizontal="center" vertical="center" wrapText="1"/>
      <protection locked="0"/>
    </xf>
    <xf numFmtId="0" fontId="25" fillId="0" borderId="2" xfId="0" applyFont="1" applyFill="1" applyBorder="1" applyAlignment="1" applyProtection="1">
      <alignment horizontal="center" vertical="center" wrapText="1"/>
      <protection locked="0"/>
    </xf>
    <xf numFmtId="0" fontId="25" fillId="0" borderId="3" xfId="0" applyFont="1" applyFill="1" applyBorder="1" applyAlignment="1" applyProtection="1">
      <alignment horizontal="center" vertical="center" wrapText="1"/>
      <protection locked="0"/>
    </xf>
    <xf numFmtId="0" fontId="22" fillId="6" borderId="10" xfId="0" applyFont="1" applyFill="1" applyBorder="1" applyAlignment="1" applyProtection="1">
      <alignment horizontal="left" wrapText="1"/>
    </xf>
    <xf numFmtId="0" fontId="22" fillId="6" borderId="15" xfId="0" applyFont="1" applyFill="1" applyBorder="1" applyAlignment="1" applyProtection="1">
      <alignment horizontal="left" wrapText="1"/>
    </xf>
    <xf numFmtId="0" fontId="25" fillId="13" borderId="1" xfId="0" applyFont="1" applyFill="1" applyBorder="1" applyAlignment="1" applyProtection="1">
      <alignment horizontal="center" wrapText="1"/>
    </xf>
    <xf numFmtId="0" fontId="25" fillId="13" borderId="2" xfId="0" applyFont="1" applyFill="1" applyBorder="1" applyAlignment="1" applyProtection="1">
      <alignment horizontal="center" wrapText="1"/>
    </xf>
    <xf numFmtId="0" fontId="25" fillId="13" borderId="3" xfId="0" applyFont="1" applyFill="1" applyBorder="1" applyAlignment="1" applyProtection="1">
      <alignment horizontal="center" wrapText="1"/>
    </xf>
    <xf numFmtId="0" fontId="25" fillId="13" borderId="4" xfId="0" applyFont="1" applyFill="1" applyBorder="1" applyAlignment="1" applyProtection="1">
      <alignment horizontal="right" wrapText="1"/>
    </xf>
    <xf numFmtId="165" fontId="25" fillId="2" borderId="1" xfId="0" applyNumberFormat="1" applyFont="1" applyFill="1" applyBorder="1" applyAlignment="1" applyProtection="1">
      <alignment horizontal="right" wrapText="1"/>
    </xf>
    <xf numFmtId="165" fontId="25" fillId="2" borderId="3" xfId="0" applyNumberFormat="1" applyFont="1" applyFill="1" applyBorder="1" applyAlignment="1" applyProtection="1">
      <alignment horizontal="right" wrapText="1"/>
    </xf>
    <xf numFmtId="0" fontId="25" fillId="13" borderId="0" xfId="0" applyFont="1" applyFill="1" applyAlignment="1" applyProtection="1">
      <alignment horizontal="right" wrapText="1"/>
    </xf>
    <xf numFmtId="0" fontId="22" fillId="13" borderId="0" xfId="0" applyFont="1" applyFill="1" applyAlignment="1" applyProtection="1">
      <alignment horizontal="right" wrapText="1"/>
    </xf>
    <xf numFmtId="0" fontId="25" fillId="13" borderId="1" xfId="0" applyFont="1" applyFill="1" applyBorder="1" applyAlignment="1" applyProtection="1">
      <alignment horizontal="right" wrapText="1"/>
    </xf>
    <xf numFmtId="0" fontId="25" fillId="13" borderId="2" xfId="0" applyFont="1" applyFill="1" applyBorder="1" applyAlignment="1" applyProtection="1">
      <alignment horizontal="right" wrapText="1"/>
    </xf>
    <xf numFmtId="0" fontId="25" fillId="13" borderId="3" xfId="0" applyFont="1" applyFill="1" applyBorder="1" applyAlignment="1" applyProtection="1">
      <alignment horizontal="right" wrapText="1"/>
    </xf>
    <xf numFmtId="0" fontId="1" fillId="13" borderId="1" xfId="0" applyFont="1" applyFill="1" applyBorder="1" applyAlignment="1" applyProtection="1">
      <alignment horizontal="right"/>
    </xf>
    <xf numFmtId="0" fontId="1" fillId="13" borderId="2" xfId="0" applyFont="1" applyFill="1" applyBorder="1" applyAlignment="1" applyProtection="1">
      <alignment horizontal="right"/>
    </xf>
    <xf numFmtId="0" fontId="1" fillId="13" borderId="3" xfId="0" applyFont="1" applyFill="1" applyBorder="1" applyAlignment="1" applyProtection="1">
      <alignment horizontal="right"/>
    </xf>
    <xf numFmtId="10" fontId="25" fillId="2" borderId="1" xfId="0" applyNumberFormat="1" applyFont="1" applyFill="1" applyBorder="1" applyAlignment="1" applyProtection="1">
      <alignment horizontal="right" wrapText="1"/>
    </xf>
    <xf numFmtId="10" fontId="25" fillId="2" borderId="3" xfId="0" applyNumberFormat="1" applyFont="1" applyFill="1" applyBorder="1" applyAlignment="1" applyProtection="1">
      <alignment horizontal="right" wrapText="1"/>
    </xf>
    <xf numFmtId="0" fontId="25" fillId="13" borderId="17" xfId="0" applyFont="1" applyFill="1" applyBorder="1" applyAlignment="1" applyProtection="1">
      <alignment horizontal="right" wrapText="1"/>
    </xf>
    <xf numFmtId="165" fontId="25" fillId="2" borderId="0" xfId="0" applyNumberFormat="1" applyFont="1" applyFill="1" applyAlignment="1" applyProtection="1">
      <alignment horizontal="right" wrapText="1"/>
    </xf>
    <xf numFmtId="165" fontId="25" fillId="2" borderId="12" xfId="0" applyNumberFormat="1" applyFont="1" applyFill="1" applyBorder="1" applyAlignment="1" applyProtection="1">
      <alignment horizontal="right" wrapText="1"/>
    </xf>
    <xf numFmtId="164" fontId="25" fillId="2" borderId="0" xfId="0" applyNumberFormat="1" applyFont="1" applyFill="1" applyAlignment="1" applyProtection="1">
      <alignment horizontal="right" wrapText="1"/>
    </xf>
    <xf numFmtId="0" fontId="25" fillId="13" borderId="1" xfId="1" applyFont="1" applyFill="1" applyBorder="1" applyAlignment="1" applyProtection="1">
      <alignment horizontal="left"/>
    </xf>
    <xf numFmtId="0" fontId="25" fillId="13" borderId="2" xfId="1" applyFont="1" applyFill="1" applyBorder="1" applyAlignment="1" applyProtection="1">
      <alignment horizontal="left"/>
    </xf>
    <xf numFmtId="0" fontId="25" fillId="13" borderId="3" xfId="1" applyFont="1" applyFill="1" applyBorder="1" applyAlignment="1" applyProtection="1">
      <alignment horizontal="left"/>
    </xf>
    <xf numFmtId="0" fontId="25" fillId="13" borderId="3" xfId="4" applyFont="1" applyFill="1" applyBorder="1" applyAlignment="1" applyProtection="1">
      <alignment horizontal="left"/>
    </xf>
    <xf numFmtId="2" fontId="22" fillId="6" borderId="1" xfId="0" applyNumberFormat="1" applyFont="1" applyFill="1" applyBorder="1" applyAlignment="1" applyProtection="1">
      <alignment horizontal="left" wrapText="1"/>
    </xf>
    <xf numFmtId="0" fontId="25" fillId="8" borderId="1" xfId="0" applyFont="1" applyFill="1" applyBorder="1" applyAlignment="1" applyProtection="1">
      <alignment horizontal="left" wrapText="1"/>
    </xf>
    <xf numFmtId="0" fontId="25" fillId="8" borderId="3" xfId="0" applyFont="1" applyFill="1" applyBorder="1" applyAlignment="1" applyProtection="1">
      <alignment horizontal="left" wrapText="1"/>
    </xf>
    <xf numFmtId="0" fontId="0" fillId="0" borderId="4" xfId="0" applyBorder="1" applyAlignment="1" applyProtection="1">
      <alignment horizontal="left" wrapText="1"/>
      <protection locked="0"/>
    </xf>
    <xf numFmtId="0" fontId="25" fillId="8" borderId="4" xfId="0" applyFont="1" applyFill="1" applyBorder="1" applyAlignment="1" applyProtection="1">
      <alignment horizontal="left" wrapText="1"/>
    </xf>
    <xf numFmtId="0" fontId="22" fillId="8" borderId="1" xfId="0" applyFont="1" applyFill="1" applyBorder="1" applyAlignment="1" applyProtection="1">
      <alignment horizontal="center" vertical="center" wrapText="1"/>
      <protection locked="0"/>
    </xf>
    <xf numFmtId="0" fontId="22" fillId="8" borderId="2" xfId="0" applyFont="1" applyFill="1" applyBorder="1" applyAlignment="1" applyProtection="1">
      <alignment horizontal="center" vertical="center" wrapText="1"/>
      <protection locked="0"/>
    </xf>
    <xf numFmtId="0" fontId="22" fillId="8" borderId="3" xfId="0" applyFont="1" applyFill="1" applyBorder="1" applyAlignment="1" applyProtection="1">
      <alignment horizontal="center" vertical="center" wrapText="1"/>
      <protection locked="0"/>
    </xf>
    <xf numFmtId="0" fontId="25" fillId="13" borderId="4" xfId="1" applyFont="1" applyFill="1" applyBorder="1" applyAlignment="1" applyProtection="1">
      <alignment horizontal="left"/>
    </xf>
    <xf numFmtId="0" fontId="15" fillId="0" borderId="10" xfId="8" applyFont="1" applyBorder="1" applyAlignment="1" applyProtection="1">
      <alignment horizontal="left" wrapText="1"/>
    </xf>
    <xf numFmtId="0" fontId="15" fillId="0" borderId="15" xfId="8" applyFont="1" applyBorder="1" applyAlignment="1" applyProtection="1">
      <alignment horizontal="left" wrapText="1"/>
    </xf>
    <xf numFmtId="0" fontId="15" fillId="0" borderId="11" xfId="8" applyFont="1" applyBorder="1" applyAlignment="1" applyProtection="1">
      <alignment horizontal="left" wrapText="1"/>
    </xf>
    <xf numFmtId="0" fontId="18" fillId="0" borderId="17" xfId="8" applyFont="1" applyBorder="1" applyAlignment="1" applyProtection="1">
      <alignment horizontal="left" wrapText="1"/>
    </xf>
    <xf numFmtId="0" fontId="18" fillId="0" borderId="0" xfId="8" applyFont="1" applyBorder="1" applyAlignment="1" applyProtection="1">
      <alignment horizontal="left" wrapText="1"/>
    </xf>
    <xf numFmtId="0" fontId="18" fillId="0" borderId="12" xfId="8" applyFont="1" applyBorder="1" applyAlignment="1" applyProtection="1">
      <alignment horizontal="left" wrapText="1"/>
    </xf>
    <xf numFmtId="0" fontId="15" fillId="0" borderId="13" xfId="8" applyFont="1" applyBorder="1" applyAlignment="1" applyProtection="1">
      <alignment horizontal="left" wrapText="1"/>
    </xf>
    <xf numFmtId="0" fontId="15" fillId="0" borderId="9" xfId="8" applyFont="1" applyBorder="1" applyAlignment="1" applyProtection="1">
      <alignment horizontal="left" wrapText="1"/>
    </xf>
    <xf numFmtId="0" fontId="15" fillId="0" borderId="14" xfId="8" applyFont="1" applyBorder="1" applyAlignment="1" applyProtection="1">
      <alignment horizontal="left" wrapText="1"/>
    </xf>
    <xf numFmtId="0" fontId="17" fillId="10" borderId="1" xfId="8" applyFont="1" applyFill="1" applyBorder="1" applyAlignment="1" applyProtection="1">
      <alignment horizontal="center"/>
    </xf>
    <xf numFmtId="0" fontId="17" fillId="10" borderId="2" xfId="8" applyFont="1" applyFill="1" applyBorder="1" applyAlignment="1" applyProtection="1">
      <alignment horizontal="center"/>
    </xf>
    <xf numFmtId="0" fontId="17" fillId="10" borderId="3" xfId="8" applyFont="1" applyFill="1" applyBorder="1" applyAlignment="1" applyProtection="1">
      <alignment horizontal="center"/>
    </xf>
    <xf numFmtId="0" fontId="15" fillId="9" borderId="1" xfId="8" applyFont="1" applyFill="1" applyBorder="1" applyAlignment="1" applyProtection="1">
      <alignment vertical="center" wrapText="1"/>
    </xf>
    <xf numFmtId="0" fontId="15" fillId="9" borderId="2" xfId="8" applyFont="1" applyFill="1" applyBorder="1" applyAlignment="1" applyProtection="1">
      <alignment vertical="center" wrapText="1"/>
    </xf>
    <xf numFmtId="0" fontId="15" fillId="9" borderId="3" xfId="8" applyFont="1" applyFill="1" applyBorder="1" applyAlignment="1" applyProtection="1">
      <alignment vertical="center" wrapText="1"/>
    </xf>
    <xf numFmtId="0" fontId="15" fillId="0" borderId="1" xfId="8" applyFont="1" applyBorder="1" applyAlignment="1" applyProtection="1">
      <alignment vertical="center" wrapText="1"/>
    </xf>
    <xf numFmtId="0" fontId="15" fillId="0" borderId="2" xfId="8" applyFont="1" applyBorder="1" applyAlignment="1" applyProtection="1">
      <alignment vertical="center" wrapText="1"/>
    </xf>
    <xf numFmtId="0" fontId="15" fillId="0" borderId="3" xfId="8" applyFont="1" applyBorder="1" applyAlignment="1" applyProtection="1">
      <alignment vertical="center" wrapText="1"/>
    </xf>
  </cellXfs>
  <cellStyles count="10">
    <cellStyle name="Accent2" xfId="4" builtinId="33"/>
    <cellStyle name="Comma" xfId="7" builtinId="3"/>
    <cellStyle name="Currency" xfId="6" builtinId="4"/>
    <cellStyle name="Explanatory Text" xfId="3" builtinId="53"/>
    <cellStyle name="Normal" xfId="0" builtinId="0"/>
    <cellStyle name="Normal 2" xfId="8" xr:uid="{00000000-0005-0000-0000-000006000000}"/>
    <cellStyle name="Output" xfId="1" builtinId="21"/>
    <cellStyle name="Percent" xfId="5" builtinId="5"/>
    <cellStyle name="Percent 2" xfId="9" xr:uid="{00000000-0005-0000-0000-000009000000}"/>
    <cellStyle name="Total" xfId="2" builtinId="25"/>
  </cellStyles>
  <dxfs count="21">
    <dxf>
      <font>
        <color auto="1"/>
      </font>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ont>
        <color auto="1"/>
      </font>
      <fill>
        <patternFill>
          <bgColor rgb="FFFF0000"/>
        </patternFill>
      </fill>
    </dxf>
    <dxf>
      <font>
        <color rgb="FFFF0000"/>
      </font>
      <fill>
        <patternFill>
          <bgColor rgb="FFFFFF00"/>
        </patternFill>
      </fill>
    </dxf>
    <dxf>
      <font>
        <color auto="1"/>
      </font>
      <fill>
        <patternFill>
          <bgColor rgb="FFFF0000"/>
        </patternFill>
      </fill>
    </dxf>
    <dxf>
      <font>
        <color auto="1"/>
      </font>
      <fill>
        <patternFill>
          <bgColor theme="0" tint="-0.14996795556505021"/>
        </patternFill>
      </fill>
    </dxf>
    <dxf>
      <font>
        <color auto="1"/>
      </font>
      <fill>
        <patternFill>
          <bgColor rgb="FFFF0000"/>
        </patternFill>
      </fill>
    </dxf>
    <dxf>
      <font>
        <color rgb="FF9C0006"/>
      </font>
      <fill>
        <patternFill>
          <bgColor rgb="FFFFC7CE"/>
        </patternFill>
      </fill>
    </dxf>
  </dxfs>
  <tableStyles count="0" defaultTableStyle="TableStyleMedium9" defaultPivotStyle="PivotStyleLight16"/>
  <colors>
    <mruColors>
      <color rgb="FFFFFFCC"/>
      <color rgb="FF66CCFF"/>
      <color rgb="FFFF3399"/>
      <color rgb="FFCCFFFF"/>
      <color rgb="FF4F81BD"/>
      <color rgb="FFFF66CC"/>
      <color rgb="FFFF6699"/>
      <color rgb="FFFF00FF"/>
      <color rgb="FFFF2D2D"/>
      <color rgb="FFFF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maguire/Downloads/partii-workbook%20(3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maguire/Downloads/classplan-budget%20(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doe.mass.edu/Documents%20and%20Settings/lah/My%20Documents/Data%20File%20Shared%20Folder/Title%20I/FY10%20Grant%20Workbook/FY10NCLBBudget_Leacod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ABE Class Plan"/>
      <sheetName val="ESOL Class Plan"/>
      <sheetName val=" Budget"/>
      <sheetName val=" Sub Budget"/>
      <sheetName val=" Sub Budget 2"/>
      <sheetName val=" Sub Budget 3"/>
      <sheetName val=" Sub Budget 4"/>
      <sheetName val=" Sub Budget 5"/>
      <sheetName val="MassSTEP Class Plan"/>
      <sheetName val="MassSTEP Budget"/>
      <sheetName val=" MassSTEP Sub Budget"/>
      <sheetName val="MassSTEP Sub Budget 2"/>
      <sheetName val=" MassSTEP Sub Budget 3"/>
      <sheetName val="MassSTEP II Class Plan"/>
      <sheetName val="MassSTEP II Budget"/>
      <sheetName val="MassSTEP II Sub Budget"/>
      <sheetName val=" MassSTEP II Sub Budget 2"/>
      <sheetName val=" MassSTEP II Sub Budget 3"/>
      <sheetName val="Match ABE Class Plan"/>
      <sheetName val="Match ESOL Class Plan"/>
      <sheetName val=" Match Budget"/>
      <sheetName val=" Match Sub Budget"/>
      <sheetName val="GRANT SUMMARY"/>
      <sheetName val="College Fed &amp; State ISA X-Walk "/>
      <sheetName val="State Grant - ISA crosswalk"/>
      <sheetName val="Federal Grant - ISA crosswalk"/>
      <sheetName val="DROP-DOWNS"/>
      <sheetName val="Indirect Cost Calculator"/>
    </sheetNames>
    <sheetDataSet>
      <sheetData sheetId="0">
        <row r="10">
          <cell r="B10" t="str">
            <v>FY22 Award for this Fund Code</v>
          </cell>
        </row>
        <row r="17">
          <cell r="B17" t="str">
            <v>Outstation Funds</v>
          </cell>
        </row>
      </sheetData>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ow r="3">
          <cell r="A3" t="str">
            <v>Ascentria Community Services</v>
          </cell>
        </row>
        <row r="4">
          <cell r="A4" t="str">
            <v>Asian American Civic Association</v>
          </cell>
        </row>
        <row r="5">
          <cell r="A5" t="str">
            <v>Berkshire Community College - South County</v>
          </cell>
        </row>
        <row r="6">
          <cell r="A6" t="str">
            <v>Berkshire County Sheriff's Office</v>
          </cell>
        </row>
        <row r="7">
          <cell r="A7" t="str">
            <v>Blue Hills Regional Technical School</v>
          </cell>
        </row>
        <row r="8">
          <cell r="A8" t="str">
            <v>Boston Chinatown Neighborhood Center - Quincy</v>
          </cell>
        </row>
        <row r="9">
          <cell r="A9" t="str">
            <v>Boston Public Schools</v>
          </cell>
        </row>
        <row r="10">
          <cell r="A10" t="str">
            <v>Bristol Community College - Attleboro</v>
          </cell>
        </row>
        <row r="18">
          <cell r="S18" t="str">
            <v>*Mileage (Non-SABES PD)</v>
          </cell>
        </row>
        <row r="19">
          <cell r="S19" t="str">
            <v>*Non-SABES PD Registration</v>
          </cell>
        </row>
        <row r="20">
          <cell r="S20" t="str">
            <v>*Conference Registrations (out-of-state)</v>
          </cell>
        </row>
        <row r="21">
          <cell r="S21" t="str">
            <v>*Out of state travel, including fares and lodging</v>
          </cell>
        </row>
      </sheetData>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Indirect Cost Calculator"/>
      <sheetName val="ABE Class Plan"/>
      <sheetName val="DROP-DOWNS"/>
      <sheetName val="ESOL Class Plan"/>
      <sheetName val="CALC Budget Narrative"/>
      <sheetName val="CALC SUM"/>
      <sheetName val="CALC Match Narrative"/>
      <sheetName val="CALC Match SUM"/>
      <sheetName val="Subcontract Budget Narrative 1"/>
      <sheetName val="Subcontract Match Narrative 1"/>
      <sheetName val="Subcontract Budget Narrative 2"/>
      <sheetName val="Subcontract Match Narrative 2"/>
      <sheetName val="Subcontract Budget Narrative 3"/>
      <sheetName val="Subcontract Match Narrative 3"/>
      <sheetName val="Subcontract Budget Narrative 4"/>
      <sheetName val="Subcontract Match Narrative 4"/>
      <sheetName val="IET Class Plan"/>
      <sheetName val="IET Budget Narrative"/>
      <sheetName val="IET Match Narrative"/>
      <sheetName val="IET SUM"/>
      <sheetName val="IET 2 Class Plan"/>
      <sheetName val="IET 2 Budget Narrative"/>
      <sheetName val="IET 2 Match Narrative "/>
      <sheetName val="IET 2 SUM"/>
      <sheetName val="IELCE Class Plan"/>
      <sheetName val="IELCE Budget Narrative"/>
      <sheetName val="IELCE Match Narrative"/>
      <sheetName val="IELCE SUM"/>
      <sheetName val="IELCE 2 Class Plan "/>
      <sheetName val="IECLE 2 Budget Narrative"/>
      <sheetName val="IELCE 2 Match Narrative "/>
      <sheetName val="IELCE 2 SUM "/>
      <sheetName val="CS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Page"/>
      <sheetName val="supt list 010808"/>
      <sheetName val="Cover"/>
      <sheetName val="ARRA - 770"/>
      <sheetName val="770 AMI"/>
      <sheetName val="Analysis"/>
      <sheetName val="770 Form 1"/>
      <sheetName val="770 Form 2"/>
      <sheetName val="Title I - 305"/>
      <sheetName val="SchoolInfo"/>
      <sheetName val="305 AMI"/>
      <sheetName val="T1 Form 1"/>
      <sheetName val="305 Form 2"/>
      <sheetName val="Carryover (CO)"/>
      <sheetName val="CO AMI"/>
      <sheetName val="CO Form 1"/>
      <sheetName val="CO Form 2"/>
      <sheetName val="Indir Cost Calculator"/>
      <sheetName val="Summary"/>
      <sheetName val="Schedule 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57"/>
  <sheetViews>
    <sheetView tabSelected="1" zoomScaleNormal="100" workbookViewId="0"/>
  </sheetViews>
  <sheetFormatPr defaultColWidth="9.140625" defaultRowHeight="15" x14ac:dyDescent="0.25"/>
  <cols>
    <col min="1" max="1" width="5.140625" style="98" customWidth="1"/>
    <col min="2" max="2" width="38.42578125" style="98" customWidth="1"/>
    <col min="3" max="3" width="14.42578125" style="98" customWidth="1"/>
    <col min="4" max="4" width="27.140625" style="98" customWidth="1"/>
    <col min="5" max="5" width="5.140625" style="98" customWidth="1"/>
    <col min="6" max="16384" width="9.140625" style="98"/>
  </cols>
  <sheetData>
    <row r="1" spans="1:5" x14ac:dyDescent="0.25">
      <c r="A1" s="68"/>
      <c r="B1" s="69"/>
      <c r="C1" s="69"/>
      <c r="D1" s="69"/>
      <c r="E1" s="70"/>
    </row>
    <row r="2" spans="1:5" x14ac:dyDescent="0.25">
      <c r="A2" s="71"/>
      <c r="B2" s="72"/>
      <c r="C2" s="72"/>
      <c r="D2" s="72"/>
      <c r="E2" s="73"/>
    </row>
    <row r="3" spans="1:5" x14ac:dyDescent="0.25">
      <c r="A3" s="71"/>
      <c r="B3" s="74" t="s">
        <v>0</v>
      </c>
      <c r="C3" s="72"/>
      <c r="D3" s="72"/>
      <c r="E3" s="73"/>
    </row>
    <row r="4" spans="1:5" x14ac:dyDescent="0.25">
      <c r="A4" s="71"/>
      <c r="B4" s="72"/>
      <c r="C4" s="72"/>
      <c r="D4" s="72"/>
      <c r="E4" s="73"/>
    </row>
    <row r="5" spans="1:5" x14ac:dyDescent="0.25">
      <c r="A5" s="71"/>
      <c r="B5" s="75" t="s">
        <v>1</v>
      </c>
      <c r="C5" s="211"/>
      <c r="D5" s="212"/>
      <c r="E5" s="73"/>
    </row>
    <row r="6" spans="1:5" hidden="1" x14ac:dyDescent="0.25">
      <c r="A6" s="71"/>
      <c r="B6" s="75" t="s">
        <v>2</v>
      </c>
      <c r="C6" s="76"/>
      <c r="D6" s="72"/>
      <c r="E6" s="73"/>
    </row>
    <row r="7" spans="1:5" hidden="1" x14ac:dyDescent="0.25">
      <c r="A7" s="71"/>
      <c r="B7" s="75" t="s">
        <v>3</v>
      </c>
      <c r="C7" s="77"/>
      <c r="D7" s="72"/>
      <c r="E7" s="73"/>
    </row>
    <row r="8" spans="1:5" hidden="1" x14ac:dyDescent="0.25">
      <c r="A8" s="71"/>
      <c r="B8" s="75" t="s">
        <v>4</v>
      </c>
      <c r="C8" s="77"/>
      <c r="D8" s="72"/>
      <c r="E8" s="73"/>
    </row>
    <row r="9" spans="1:5" hidden="1" x14ac:dyDescent="0.25">
      <c r="A9" s="71"/>
      <c r="B9" s="75" t="s">
        <v>5</v>
      </c>
      <c r="C9" s="77"/>
      <c r="D9" s="72"/>
      <c r="E9" s="73"/>
    </row>
    <row r="10" spans="1:5" hidden="1" x14ac:dyDescent="0.25">
      <c r="A10" s="71"/>
      <c r="B10" s="75" t="s">
        <v>6</v>
      </c>
      <c r="C10" s="77"/>
      <c r="D10" s="72"/>
      <c r="E10" s="73"/>
    </row>
    <row r="11" spans="1:5" hidden="1" x14ac:dyDescent="0.25">
      <c r="A11" s="71"/>
      <c r="B11" s="72"/>
      <c r="C11" s="78"/>
      <c r="D11" s="72"/>
      <c r="E11" s="73"/>
    </row>
    <row r="12" spans="1:5" s="179" customFormat="1" x14ac:dyDescent="0.25">
      <c r="A12" s="71"/>
      <c r="B12" s="79"/>
      <c r="C12" s="79"/>
      <c r="D12" s="72"/>
      <c r="E12" s="73"/>
    </row>
    <row r="13" spans="1:5" hidden="1" x14ac:dyDescent="0.25">
      <c r="A13" s="71"/>
      <c r="B13" s="75" t="s">
        <v>7</v>
      </c>
      <c r="C13" s="80" t="e">
        <f>#REF!</f>
        <v>#REF!</v>
      </c>
      <c r="D13" s="72"/>
      <c r="E13" s="73"/>
    </row>
    <row r="14" spans="1:5" hidden="1" x14ac:dyDescent="0.25">
      <c r="A14" s="71"/>
      <c r="B14" s="75" t="s">
        <v>8</v>
      </c>
      <c r="C14" s="80" t="e">
        <f>#REF!</f>
        <v>#REF!</v>
      </c>
      <c r="D14" s="72"/>
      <c r="E14" s="73"/>
    </row>
    <row r="15" spans="1:5" s="179" customFormat="1" hidden="1" x14ac:dyDescent="0.25">
      <c r="A15" s="71"/>
      <c r="B15" s="79"/>
      <c r="C15" s="79"/>
      <c r="D15" s="72"/>
      <c r="E15" s="73"/>
    </row>
    <row r="16" spans="1:5" x14ac:dyDescent="0.25">
      <c r="A16" s="71"/>
      <c r="B16" s="75" t="s">
        <v>9</v>
      </c>
      <c r="C16" s="65"/>
      <c r="D16" s="72"/>
      <c r="E16" s="73"/>
    </row>
    <row r="17" spans="1:5" x14ac:dyDescent="0.25">
      <c r="A17" s="71"/>
      <c r="B17" s="75" t="s">
        <v>10</v>
      </c>
      <c r="C17" s="81">
        <f>' Budget'!K139</f>
        <v>0</v>
      </c>
      <c r="D17" s="82"/>
      <c r="E17" s="73"/>
    </row>
    <row r="18" spans="1:5" s="179" customFormat="1" hidden="1" x14ac:dyDescent="0.25">
      <c r="A18" s="71"/>
      <c r="B18" s="85"/>
      <c r="C18" s="85"/>
      <c r="D18" s="72"/>
      <c r="E18" s="73"/>
    </row>
    <row r="19" spans="1:5" hidden="1" x14ac:dyDescent="0.25">
      <c r="A19" s="71"/>
      <c r="B19" s="75" t="s">
        <v>11</v>
      </c>
      <c r="C19" s="86">
        <f>'Proposed Services'!D4</f>
        <v>0</v>
      </c>
      <c r="D19" s="72"/>
      <c r="E19" s="73"/>
    </row>
    <row r="20" spans="1:5" hidden="1" x14ac:dyDescent="0.25">
      <c r="A20" s="71"/>
      <c r="B20" s="75" t="s">
        <v>12</v>
      </c>
      <c r="C20" s="86" t="e">
        <f>#REF!</f>
        <v>#REF!</v>
      </c>
      <c r="D20" s="72"/>
      <c r="E20" s="73"/>
    </row>
    <row r="21" spans="1:5" hidden="1" x14ac:dyDescent="0.25">
      <c r="A21" s="71"/>
      <c r="B21" s="75" t="s">
        <v>4</v>
      </c>
      <c r="C21" s="77"/>
      <c r="D21" s="72"/>
      <c r="E21" s="73"/>
    </row>
    <row r="22" spans="1:5" hidden="1" x14ac:dyDescent="0.25">
      <c r="A22" s="71"/>
      <c r="B22" s="75" t="s">
        <v>5</v>
      </c>
      <c r="C22" s="77"/>
      <c r="D22" s="72"/>
      <c r="E22" s="73"/>
    </row>
    <row r="23" spans="1:5" hidden="1" x14ac:dyDescent="0.25">
      <c r="A23" s="71"/>
      <c r="B23" s="75" t="s">
        <v>6</v>
      </c>
      <c r="C23" s="77"/>
      <c r="D23" s="72"/>
      <c r="E23" s="73"/>
    </row>
    <row r="24" spans="1:5" hidden="1" x14ac:dyDescent="0.25">
      <c r="A24" s="71"/>
      <c r="B24" s="72"/>
      <c r="C24" s="78"/>
      <c r="D24" s="72"/>
      <c r="E24" s="73"/>
    </row>
    <row r="25" spans="1:5" hidden="1" x14ac:dyDescent="0.25">
      <c r="A25" s="71"/>
      <c r="B25" s="83" t="s">
        <v>13</v>
      </c>
      <c r="C25" s="84" t="e">
        <f>C30/(C19+C20)</f>
        <v>#REF!</v>
      </c>
      <c r="D25" s="72"/>
      <c r="E25" s="73"/>
    </row>
    <row r="26" spans="1:5" x14ac:dyDescent="0.25">
      <c r="A26" s="71"/>
      <c r="B26" s="79"/>
      <c r="C26" s="79"/>
      <c r="D26" s="72"/>
      <c r="E26" s="73"/>
    </row>
    <row r="27" spans="1:5" x14ac:dyDescent="0.25">
      <c r="A27" s="71"/>
      <c r="B27" s="75" t="s">
        <v>14</v>
      </c>
      <c r="C27" s="81">
        <f>' Budget'!P129+'Sub Budget  3'!P132+'Sub Budget 2'!P132+'Sub Budget'!P132</f>
        <v>0</v>
      </c>
      <c r="D27" s="72"/>
      <c r="E27" s="73"/>
    </row>
    <row r="28" spans="1:5" x14ac:dyDescent="0.25">
      <c r="A28" s="71"/>
      <c r="B28" s="75" t="s">
        <v>15</v>
      </c>
      <c r="C28" s="87" t="str">
        <f>IF(C30=0,"",(C27/C30))</f>
        <v/>
      </c>
      <c r="D28" s="72"/>
      <c r="E28" s="73"/>
    </row>
    <row r="29" spans="1:5" x14ac:dyDescent="0.25">
      <c r="A29" s="71"/>
      <c r="B29" s="79"/>
      <c r="C29" s="79"/>
      <c r="D29" s="72"/>
      <c r="E29" s="73"/>
    </row>
    <row r="30" spans="1:5" x14ac:dyDescent="0.25">
      <c r="A30" s="71"/>
      <c r="B30" s="83" t="s">
        <v>16</v>
      </c>
      <c r="C30" s="84">
        <f>' Budget'!R118</f>
        <v>0</v>
      </c>
      <c r="D30" s="72"/>
      <c r="E30" s="73"/>
    </row>
    <row r="31" spans="1:5" s="179" customFormat="1" x14ac:dyDescent="0.25">
      <c r="A31" s="71"/>
      <c r="B31" s="69"/>
      <c r="C31" s="69"/>
      <c r="D31" s="72"/>
      <c r="E31" s="73"/>
    </row>
    <row r="32" spans="1:5" hidden="1" x14ac:dyDescent="0.25">
      <c r="A32" s="71"/>
      <c r="B32" s="177" t="s">
        <v>17</v>
      </c>
      <c r="C32" s="178">
        <f>'Match Budget'!R121</f>
        <v>0</v>
      </c>
      <c r="D32" s="72"/>
      <c r="E32" s="73"/>
    </row>
    <row r="33" spans="1:5" hidden="1" x14ac:dyDescent="0.25">
      <c r="A33" s="71"/>
      <c r="B33" s="75" t="s">
        <v>18</v>
      </c>
      <c r="C33" s="87" t="e">
        <f>C32/C30</f>
        <v>#DIV/0!</v>
      </c>
      <c r="D33" s="72"/>
      <c r="E33" s="73"/>
    </row>
    <row r="34" spans="1:5" x14ac:dyDescent="0.25">
      <c r="A34" s="71"/>
      <c r="B34" s="72"/>
      <c r="C34" s="72"/>
      <c r="D34" s="72"/>
      <c r="E34" s="73"/>
    </row>
    <row r="35" spans="1:5" x14ac:dyDescent="0.25">
      <c r="A35" s="71"/>
      <c r="B35" s="72"/>
      <c r="C35" s="72"/>
      <c r="D35" s="72"/>
      <c r="E35" s="73"/>
    </row>
    <row r="36" spans="1:5" x14ac:dyDescent="0.25">
      <c r="A36" s="71"/>
      <c r="B36" s="72"/>
      <c r="C36" s="72"/>
      <c r="D36" s="72"/>
      <c r="E36" s="73"/>
    </row>
    <row r="37" spans="1:5" x14ac:dyDescent="0.25">
      <c r="A37" s="71"/>
      <c r="B37" s="72"/>
      <c r="C37" s="72"/>
      <c r="D37" s="72"/>
      <c r="E37" s="73"/>
    </row>
    <row r="38" spans="1:5" x14ac:dyDescent="0.25">
      <c r="A38" s="71"/>
      <c r="B38" s="72"/>
      <c r="C38" s="72"/>
      <c r="D38" s="72"/>
      <c r="E38" s="73"/>
    </row>
    <row r="39" spans="1:5" x14ac:dyDescent="0.25">
      <c r="A39" s="71"/>
      <c r="B39" s="72"/>
      <c r="C39" s="72"/>
      <c r="D39" s="72"/>
      <c r="E39" s="73"/>
    </row>
    <row r="40" spans="1:5" x14ac:dyDescent="0.25">
      <c r="A40" s="71"/>
      <c r="B40" s="72"/>
      <c r="C40" s="72"/>
      <c r="D40" s="72"/>
      <c r="E40" s="73"/>
    </row>
    <row r="41" spans="1:5" x14ac:dyDescent="0.25">
      <c r="A41" s="71"/>
      <c r="B41" s="72"/>
      <c r="C41" s="72"/>
      <c r="D41" s="72"/>
      <c r="E41" s="73"/>
    </row>
    <row r="42" spans="1:5" x14ac:dyDescent="0.25">
      <c r="A42" s="71"/>
      <c r="B42" s="72"/>
      <c r="C42" s="72"/>
      <c r="D42" s="72"/>
      <c r="E42" s="73"/>
    </row>
    <row r="43" spans="1:5" x14ac:dyDescent="0.25">
      <c r="A43" s="71"/>
      <c r="B43" s="72"/>
      <c r="C43" s="72"/>
      <c r="D43" s="72"/>
      <c r="E43" s="73"/>
    </row>
    <row r="44" spans="1:5" x14ac:dyDescent="0.25">
      <c r="A44" s="71"/>
      <c r="B44" s="72"/>
      <c r="C44" s="72"/>
      <c r="D44" s="72"/>
      <c r="E44" s="73"/>
    </row>
    <row r="45" spans="1:5" x14ac:dyDescent="0.25">
      <c r="A45" s="71"/>
      <c r="B45" s="72"/>
      <c r="C45" s="72"/>
      <c r="D45" s="72"/>
      <c r="E45" s="73"/>
    </row>
    <row r="46" spans="1:5" x14ac:dyDescent="0.25">
      <c r="A46" s="71"/>
      <c r="B46" s="72"/>
      <c r="C46" s="72"/>
      <c r="D46" s="72"/>
      <c r="E46" s="73"/>
    </row>
    <row r="47" spans="1:5" x14ac:dyDescent="0.25">
      <c r="A47" s="71"/>
      <c r="B47" s="72"/>
      <c r="C47" s="72"/>
      <c r="D47" s="72"/>
      <c r="E47" s="73"/>
    </row>
    <row r="48" spans="1:5" x14ac:dyDescent="0.25">
      <c r="A48" s="71"/>
      <c r="B48" s="72"/>
      <c r="C48" s="72"/>
      <c r="D48" s="72"/>
      <c r="E48" s="73"/>
    </row>
    <row r="49" spans="1:5" x14ac:dyDescent="0.25">
      <c r="A49" s="71"/>
      <c r="B49" s="72"/>
      <c r="C49" s="72"/>
      <c r="D49" s="72"/>
      <c r="E49" s="73"/>
    </row>
    <row r="50" spans="1:5" x14ac:dyDescent="0.25">
      <c r="A50" s="71"/>
      <c r="B50" s="72"/>
      <c r="C50" s="72"/>
      <c r="D50" s="72"/>
      <c r="E50" s="73"/>
    </row>
    <row r="51" spans="1:5" x14ac:dyDescent="0.25">
      <c r="A51" s="71"/>
      <c r="B51" s="72"/>
      <c r="C51" s="72"/>
      <c r="D51" s="72"/>
      <c r="E51" s="73"/>
    </row>
    <row r="52" spans="1:5" x14ac:dyDescent="0.25">
      <c r="A52" s="71"/>
      <c r="B52" s="72"/>
      <c r="C52" s="72"/>
      <c r="D52" s="72"/>
      <c r="E52" s="73"/>
    </row>
    <row r="53" spans="1:5" x14ac:dyDescent="0.25">
      <c r="A53" s="71"/>
      <c r="B53" s="72"/>
      <c r="C53" s="72"/>
      <c r="D53" s="72"/>
      <c r="E53" s="73"/>
    </row>
    <row r="54" spans="1:5" x14ac:dyDescent="0.25">
      <c r="A54" s="71"/>
      <c r="B54" s="72"/>
      <c r="C54" s="72"/>
      <c r="D54" s="72"/>
      <c r="E54" s="73"/>
    </row>
    <row r="55" spans="1:5" x14ac:dyDescent="0.25">
      <c r="A55" s="71"/>
      <c r="B55" s="72"/>
      <c r="C55" s="72"/>
      <c r="D55" s="72"/>
      <c r="E55" s="73"/>
    </row>
    <row r="56" spans="1:5" x14ac:dyDescent="0.25">
      <c r="A56" s="71"/>
      <c r="B56" s="72"/>
      <c r="C56" s="72"/>
      <c r="D56" s="72"/>
      <c r="E56" s="73"/>
    </row>
    <row r="57" spans="1:5" x14ac:dyDescent="0.25">
      <c r="A57" s="180"/>
      <c r="B57" s="85"/>
      <c r="C57" s="85"/>
      <c r="D57" s="85"/>
      <c r="E57" s="181"/>
    </row>
  </sheetData>
  <sheetProtection algorithmName="SHA-512" hashValue="YXD75JUMq0Pdc4F39jXLqxibUkrLHNx81uW1wDKrtpiZ9LSekd28K9tyyVd0Q1ewc3O0hh1Xt8xWLUvjw1pN7Q==" saltValue="ZF45o8qztITA3ftAdP32vQ==" spinCount="100000" sheet="1" objects="1" scenarios="1"/>
  <mergeCells count="1">
    <mergeCell ref="C5:D5"/>
  </mergeCells>
  <conditionalFormatting sqref="C16">
    <cfRule type="cellIs" dxfId="20" priority="18" operator="greaterThan">
      <formula>0.08</formula>
    </cfRule>
  </conditionalFormatting>
  <conditionalFormatting sqref="C28">
    <cfRule type="cellIs" dxfId="19" priority="17" operator="greaterThan">
      <formula>0.05</formula>
    </cfRule>
    <cfRule type="cellIs" dxfId="18" priority="1" operator="lessThanOrEqual">
      <formula>""</formula>
    </cfRule>
  </conditionalFormatting>
  <conditionalFormatting sqref="C33">
    <cfRule type="cellIs" dxfId="17" priority="14" operator="lessThan">
      <formula>0.2</formula>
    </cfRule>
  </conditionalFormatting>
  <conditionalFormatting sqref="C25">
    <cfRule type="cellIs" dxfId="16" priority="12" operator="lessThan">
      <formula>2800</formula>
    </cfRule>
    <cfRule type="cellIs" dxfId="15" priority="13" operator="greaterThan">
      <formula>3800</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'DROP-DOWNS'!$N$1:$N$8</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L23"/>
  <sheetViews>
    <sheetView showGridLines="0" zoomScaleNormal="100" workbookViewId="0">
      <pane xSplit="1" ySplit="7" topLeftCell="B8" activePane="bottomRight" state="frozen"/>
      <selection pane="topRight" activeCell="B1" sqref="B1"/>
      <selection pane="bottomLeft" activeCell="A4" sqref="A4"/>
      <selection pane="bottomRight" activeCell="N10" sqref="N10"/>
    </sheetView>
  </sheetViews>
  <sheetFormatPr defaultRowHeight="15" x14ac:dyDescent="0.25"/>
  <cols>
    <col min="1" max="1" width="8" customWidth="1"/>
    <col min="2" max="2" width="16.7109375" customWidth="1"/>
    <col min="3" max="3" width="9.7109375" style="37" customWidth="1"/>
    <col min="4" max="4" width="9.7109375" style="11" customWidth="1"/>
    <col min="5" max="5" width="53.28515625" style="38" customWidth="1"/>
    <col min="6" max="7" width="9.7109375" style="10" customWidth="1"/>
    <col min="8" max="8" width="16.7109375" customWidth="1"/>
    <col min="9" max="9" width="13.140625" style="7" hidden="1" customWidth="1"/>
    <col min="10" max="10" width="14" style="6" hidden="1" customWidth="1"/>
  </cols>
  <sheetData>
    <row r="1" spans="1:12" ht="18.75" x14ac:dyDescent="0.25">
      <c r="A1" s="213"/>
      <c r="B1" s="214"/>
      <c r="C1" s="214"/>
      <c r="D1" s="214"/>
      <c r="E1" s="214"/>
      <c r="F1" s="214"/>
      <c r="G1" s="214"/>
      <c r="H1" s="215"/>
      <c r="I1" s="88"/>
      <c r="J1" s="89"/>
    </row>
    <row r="2" spans="1:12" ht="24.95" customHeight="1" x14ac:dyDescent="0.25">
      <c r="A2" s="216">
        <f>Cover!C5</f>
        <v>0</v>
      </c>
      <c r="B2" s="217"/>
      <c r="C2" s="217"/>
      <c r="D2" s="217"/>
      <c r="E2" s="217"/>
      <c r="F2" s="217"/>
      <c r="G2" s="217"/>
      <c r="H2" s="217"/>
      <c r="I2" s="214"/>
      <c r="J2" s="215"/>
    </row>
    <row r="3" spans="1:12" ht="24.95" customHeight="1" x14ac:dyDescent="0.25">
      <c r="A3" s="231" t="s">
        <v>19</v>
      </c>
      <c r="B3" s="217"/>
      <c r="C3" s="217"/>
      <c r="D3" s="217"/>
      <c r="E3" s="217"/>
      <c r="F3" s="217"/>
      <c r="G3" s="217"/>
      <c r="H3" s="217"/>
      <c r="I3" s="199"/>
      <c r="J3" s="90"/>
    </row>
    <row r="4" spans="1:12" ht="24.95" customHeight="1" x14ac:dyDescent="0.25">
      <c r="A4" s="232" t="s">
        <v>20</v>
      </c>
      <c r="B4" s="233"/>
      <c r="C4" s="233"/>
      <c r="D4" s="91">
        <f>SUM(D8:D22)</f>
        <v>0</v>
      </c>
      <c r="E4" s="199"/>
      <c r="F4" s="199"/>
      <c r="G4" s="199"/>
      <c r="H4" s="199"/>
      <c r="I4" s="199"/>
      <c r="J4" s="90"/>
    </row>
    <row r="5" spans="1:12" s="4" customFormat="1" ht="12" customHeight="1" x14ac:dyDescent="0.35">
      <c r="A5" s="218"/>
      <c r="B5" s="219"/>
      <c r="C5" s="219"/>
      <c r="D5" s="219"/>
      <c r="E5" s="219"/>
      <c r="F5" s="219"/>
      <c r="G5" s="219"/>
      <c r="H5" s="219"/>
      <c r="I5" s="219"/>
      <c r="J5" s="220"/>
    </row>
    <row r="6" spans="1:12" s="28" customFormat="1" ht="21" customHeight="1" x14ac:dyDescent="0.25">
      <c r="A6" s="221" t="s">
        <v>21</v>
      </c>
      <c r="B6" s="221" t="s">
        <v>22</v>
      </c>
      <c r="C6" s="223" t="s">
        <v>23</v>
      </c>
      <c r="D6" s="225" t="s">
        <v>24</v>
      </c>
      <c r="E6" s="225" t="s">
        <v>25</v>
      </c>
      <c r="F6" s="227" t="s">
        <v>26</v>
      </c>
      <c r="G6" s="227" t="s">
        <v>27</v>
      </c>
      <c r="H6" s="225" t="s">
        <v>28</v>
      </c>
      <c r="I6" s="229" t="s">
        <v>29</v>
      </c>
      <c r="J6" s="92" t="s">
        <v>30</v>
      </c>
    </row>
    <row r="7" spans="1:12" s="29" customFormat="1" ht="15" customHeight="1" x14ac:dyDescent="0.25">
      <c r="A7" s="222"/>
      <c r="B7" s="222"/>
      <c r="C7" s="224"/>
      <c r="D7" s="226"/>
      <c r="E7" s="226"/>
      <c r="F7" s="228"/>
      <c r="G7" s="228"/>
      <c r="H7" s="226"/>
      <c r="I7" s="230"/>
      <c r="J7" s="93">
        <f>SUM(J8:J22)</f>
        <v>0</v>
      </c>
    </row>
    <row r="8" spans="1:12" s="3" customFormat="1" ht="30" customHeight="1" x14ac:dyDescent="0.2">
      <c r="A8" s="94" t="s">
        <v>31</v>
      </c>
      <c r="B8" s="41"/>
      <c r="C8" s="31"/>
      <c r="D8" s="32"/>
      <c r="E8" s="33"/>
      <c r="F8" s="8"/>
      <c r="G8" s="9"/>
      <c r="H8" s="95">
        <f>F8*G8</f>
        <v>0</v>
      </c>
      <c r="I8" s="96"/>
      <c r="J8" s="97">
        <f>D8*I8</f>
        <v>0</v>
      </c>
      <c r="K8" s="34"/>
    </row>
    <row r="9" spans="1:12" s="3" customFormat="1" ht="30" customHeight="1" x14ac:dyDescent="0.2">
      <c r="A9" s="94" t="s">
        <v>32</v>
      </c>
      <c r="B9" s="41"/>
      <c r="C9" s="31"/>
      <c r="D9" s="32"/>
      <c r="E9" s="33"/>
      <c r="F9" s="8"/>
      <c r="G9" s="9"/>
      <c r="H9" s="95">
        <f t="shared" ref="H9:H22" si="0">F9*G9</f>
        <v>0</v>
      </c>
      <c r="I9" s="96"/>
      <c r="J9" s="97">
        <f t="shared" ref="J9:J22" si="1">D9*I9</f>
        <v>0</v>
      </c>
      <c r="K9" s="34"/>
      <c r="L9" s="5"/>
    </row>
    <row r="10" spans="1:12" s="3" customFormat="1" ht="30" customHeight="1" x14ac:dyDescent="0.2">
      <c r="A10" s="94" t="s">
        <v>33</v>
      </c>
      <c r="B10" s="41"/>
      <c r="C10" s="31"/>
      <c r="D10" s="32"/>
      <c r="E10" s="33"/>
      <c r="F10" s="8"/>
      <c r="G10" s="9"/>
      <c r="H10" s="95">
        <f t="shared" si="0"/>
        <v>0</v>
      </c>
      <c r="I10" s="96"/>
      <c r="J10" s="97">
        <f t="shared" si="1"/>
        <v>0</v>
      </c>
      <c r="K10" s="34"/>
    </row>
    <row r="11" spans="1:12" s="3" customFormat="1" ht="30" customHeight="1" x14ac:dyDescent="0.2">
      <c r="A11" s="94" t="s">
        <v>34</v>
      </c>
      <c r="B11" s="41"/>
      <c r="C11" s="31"/>
      <c r="D11" s="32"/>
      <c r="E11" s="33"/>
      <c r="F11" s="8"/>
      <c r="G11" s="9"/>
      <c r="H11" s="95">
        <f t="shared" si="0"/>
        <v>0</v>
      </c>
      <c r="I11" s="96"/>
      <c r="J11" s="97">
        <f t="shared" si="1"/>
        <v>0</v>
      </c>
      <c r="K11" s="34"/>
    </row>
    <row r="12" spans="1:12" s="3" customFormat="1" ht="30" customHeight="1" x14ac:dyDescent="0.2">
      <c r="A12" s="94" t="s">
        <v>35</v>
      </c>
      <c r="B12" s="41"/>
      <c r="C12" s="35"/>
      <c r="D12" s="30"/>
      <c r="E12" s="33"/>
      <c r="F12" s="36"/>
      <c r="G12" s="9"/>
      <c r="H12" s="95">
        <f t="shared" si="0"/>
        <v>0</v>
      </c>
      <c r="I12" s="96"/>
      <c r="J12" s="97">
        <f t="shared" si="1"/>
        <v>0</v>
      </c>
      <c r="K12" s="34"/>
    </row>
    <row r="13" spans="1:12" s="3" customFormat="1" ht="30" customHeight="1" x14ac:dyDescent="0.2">
      <c r="A13" s="94" t="s">
        <v>36</v>
      </c>
      <c r="B13" s="41"/>
      <c r="C13" s="35"/>
      <c r="D13" s="30"/>
      <c r="E13" s="33"/>
      <c r="F13" s="36"/>
      <c r="G13" s="9"/>
      <c r="H13" s="95">
        <f t="shared" si="0"/>
        <v>0</v>
      </c>
      <c r="I13" s="96"/>
      <c r="J13" s="97">
        <f t="shared" si="1"/>
        <v>0</v>
      </c>
      <c r="K13" s="34"/>
    </row>
    <row r="14" spans="1:12" s="3" customFormat="1" ht="30" customHeight="1" x14ac:dyDescent="0.2">
      <c r="A14" s="94" t="s">
        <v>37</v>
      </c>
      <c r="B14" s="41"/>
      <c r="C14" s="35"/>
      <c r="D14" s="30"/>
      <c r="E14" s="33"/>
      <c r="F14" s="36"/>
      <c r="G14" s="9"/>
      <c r="H14" s="95">
        <f t="shared" si="0"/>
        <v>0</v>
      </c>
      <c r="I14" s="96"/>
      <c r="J14" s="97">
        <f t="shared" si="1"/>
        <v>0</v>
      </c>
      <c r="K14" s="34"/>
    </row>
    <row r="15" spans="1:12" s="3" customFormat="1" ht="30" customHeight="1" x14ac:dyDescent="0.2">
      <c r="A15" s="94" t="s">
        <v>38</v>
      </c>
      <c r="B15" s="41"/>
      <c r="C15" s="35"/>
      <c r="D15" s="30"/>
      <c r="E15" s="33"/>
      <c r="F15" s="36"/>
      <c r="G15" s="9"/>
      <c r="H15" s="95">
        <f t="shared" si="0"/>
        <v>0</v>
      </c>
      <c r="I15" s="96"/>
      <c r="J15" s="97">
        <f t="shared" si="1"/>
        <v>0</v>
      </c>
    </row>
    <row r="16" spans="1:12" s="3" customFormat="1" ht="30" customHeight="1" x14ac:dyDescent="0.2">
      <c r="A16" s="94" t="s">
        <v>39</v>
      </c>
      <c r="B16" s="41"/>
      <c r="C16" s="31"/>
      <c r="D16" s="32"/>
      <c r="E16" s="33"/>
      <c r="F16" s="8"/>
      <c r="G16" s="9"/>
      <c r="H16" s="95">
        <f t="shared" si="0"/>
        <v>0</v>
      </c>
      <c r="I16" s="96"/>
      <c r="J16" s="97">
        <f t="shared" si="1"/>
        <v>0</v>
      </c>
    </row>
    <row r="17" spans="1:11" s="3" customFormat="1" ht="30" customHeight="1" x14ac:dyDescent="0.2">
      <c r="A17" s="94" t="s">
        <v>40</v>
      </c>
      <c r="B17" s="41"/>
      <c r="C17" s="31"/>
      <c r="D17" s="32"/>
      <c r="E17" s="33"/>
      <c r="F17" s="8"/>
      <c r="G17" s="9"/>
      <c r="H17" s="95">
        <f t="shared" si="0"/>
        <v>0</v>
      </c>
      <c r="I17" s="96"/>
      <c r="J17" s="97">
        <f t="shared" si="1"/>
        <v>0</v>
      </c>
    </row>
    <row r="18" spans="1:11" s="3" customFormat="1" ht="30" customHeight="1" x14ac:dyDescent="0.2">
      <c r="A18" s="94" t="s">
        <v>41</v>
      </c>
      <c r="B18" s="41"/>
      <c r="C18" s="31"/>
      <c r="D18" s="32"/>
      <c r="E18" s="33"/>
      <c r="F18" s="8"/>
      <c r="G18" s="9"/>
      <c r="H18" s="95">
        <f t="shared" si="0"/>
        <v>0</v>
      </c>
      <c r="I18" s="96"/>
      <c r="J18" s="97">
        <f t="shared" si="1"/>
        <v>0</v>
      </c>
    </row>
    <row r="19" spans="1:11" s="3" customFormat="1" ht="30" customHeight="1" x14ac:dyDescent="0.2">
      <c r="A19" s="94" t="s">
        <v>42</v>
      </c>
      <c r="B19" s="41"/>
      <c r="C19" s="31"/>
      <c r="D19" s="32"/>
      <c r="E19" s="33"/>
      <c r="F19" s="8"/>
      <c r="G19" s="9"/>
      <c r="H19" s="95">
        <f t="shared" si="0"/>
        <v>0</v>
      </c>
      <c r="I19" s="96"/>
      <c r="J19" s="97">
        <f t="shared" si="1"/>
        <v>0</v>
      </c>
      <c r="K19" s="34"/>
    </row>
    <row r="20" spans="1:11" s="3" customFormat="1" ht="30" customHeight="1" x14ac:dyDescent="0.2">
      <c r="A20" s="94" t="s">
        <v>43</v>
      </c>
      <c r="B20" s="41"/>
      <c r="C20" s="31"/>
      <c r="D20" s="32"/>
      <c r="E20" s="33"/>
      <c r="F20" s="8"/>
      <c r="G20" s="9"/>
      <c r="H20" s="95">
        <f t="shared" si="0"/>
        <v>0</v>
      </c>
      <c r="I20" s="96"/>
      <c r="J20" s="97">
        <f t="shared" si="1"/>
        <v>0</v>
      </c>
    </row>
    <row r="21" spans="1:11" s="3" customFormat="1" ht="30" customHeight="1" x14ac:dyDescent="0.2">
      <c r="A21" s="94" t="s">
        <v>44</v>
      </c>
      <c r="B21" s="41"/>
      <c r="C21" s="35"/>
      <c r="D21" s="30"/>
      <c r="E21" s="33"/>
      <c r="F21" s="8"/>
      <c r="G21" s="9"/>
      <c r="H21" s="95">
        <f t="shared" si="0"/>
        <v>0</v>
      </c>
      <c r="I21" s="96"/>
      <c r="J21" s="97">
        <f t="shared" si="1"/>
        <v>0</v>
      </c>
    </row>
    <row r="22" spans="1:11" s="3" customFormat="1" ht="30" customHeight="1" x14ac:dyDescent="0.2">
      <c r="A22" s="94" t="s">
        <v>45</v>
      </c>
      <c r="B22" s="41"/>
      <c r="C22" s="35"/>
      <c r="D22" s="30"/>
      <c r="E22" s="33"/>
      <c r="F22" s="36"/>
      <c r="G22" s="9"/>
      <c r="H22" s="95">
        <f t="shared" si="0"/>
        <v>0</v>
      </c>
      <c r="I22" s="96"/>
      <c r="J22" s="97">
        <f t="shared" si="1"/>
        <v>0</v>
      </c>
    </row>
    <row r="23" spans="1:11" x14ac:dyDescent="0.25">
      <c r="A23" s="98"/>
      <c r="B23" s="98"/>
      <c r="C23" s="99"/>
      <c r="D23" s="100"/>
      <c r="E23" s="101"/>
      <c r="F23" s="102"/>
      <c r="G23" s="102"/>
      <c r="H23" s="98"/>
      <c r="I23" s="103"/>
      <c r="J23" s="104"/>
    </row>
  </sheetData>
  <sheetProtection formatRows="0" insertRows="0" deleteRows="0" selectLockedCells="1"/>
  <mergeCells count="14">
    <mergeCell ref="A1:H1"/>
    <mergeCell ref="A2:J2"/>
    <mergeCell ref="A5:J5"/>
    <mergeCell ref="A6:A7"/>
    <mergeCell ref="B6:B7"/>
    <mergeCell ref="C6:C7"/>
    <mergeCell ref="E6:E7"/>
    <mergeCell ref="F6:F7"/>
    <mergeCell ref="G6:G7"/>
    <mergeCell ref="H6:H7"/>
    <mergeCell ref="I6:I7"/>
    <mergeCell ref="D6:D7"/>
    <mergeCell ref="A3:H3"/>
    <mergeCell ref="A4:C4"/>
  </mergeCells>
  <pageMargins left="0.25" right="0.25" top="0.75" bottom="0.75" header="0.3" footer="0.3"/>
  <pageSetup fitToHeight="500" orientation="landscape" r:id="rId1"/>
  <headerFooter>
    <oddFooter>Page &amp;P of &amp;N</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'DROP-DOWNS'!$B$2:$B$19</xm:f>
          </x14:formula1>
          <xm:sqref>B8:B22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1CE90-040F-4F24-8A52-68312C1CF92C}">
  <sheetPr>
    <tabColor theme="3" tint="0.79998168889431442"/>
  </sheetPr>
  <dimension ref="A1:Z141"/>
  <sheetViews>
    <sheetView showGridLines="0" zoomScaleNormal="100" workbookViewId="0"/>
  </sheetViews>
  <sheetFormatPr defaultColWidth="9.140625" defaultRowHeight="15" x14ac:dyDescent="0.25"/>
  <cols>
    <col min="1" max="1" width="3.42578125" customWidth="1"/>
    <col min="2" max="2" width="8.140625" customWidth="1"/>
    <col min="3" max="3" width="8.42578125" customWidth="1"/>
    <col min="4" max="4" width="11.85546875" customWidth="1"/>
    <col min="5" max="5" width="11.85546875" style="1" customWidth="1"/>
    <col min="6" max="6" width="11.85546875" style="11" customWidth="1"/>
    <col min="7" max="8" width="11.85546875" style="10" customWidth="1"/>
    <col min="9" max="9" width="12.85546875" style="10" customWidth="1"/>
    <col min="10" max="10" width="11.85546875" style="10" customWidth="1"/>
    <col min="11" max="11" width="6.42578125" style="10" customWidth="1"/>
    <col min="12" max="12" width="9.5703125" style="7" customWidth="1"/>
    <col min="13" max="14" width="9.5703125" style="2" customWidth="1"/>
    <col min="15" max="15" width="9.5703125" style="7" customWidth="1"/>
    <col min="16" max="16" width="9.5703125" style="11" customWidth="1"/>
    <col min="17" max="18" width="15.7109375" customWidth="1"/>
    <col min="19" max="19" width="3.42578125" style="59" customWidth="1"/>
    <col min="20" max="20" width="4.28515625" hidden="1" customWidth="1"/>
    <col min="21" max="21" width="15.7109375" hidden="1" customWidth="1"/>
    <col min="22" max="22" width="27.5703125" hidden="1" customWidth="1"/>
    <col min="23" max="23" width="17.28515625" hidden="1" customWidth="1"/>
    <col min="24" max="24" width="10.5703125" hidden="1" customWidth="1"/>
    <col min="25" max="25" width="9.140625" customWidth="1"/>
    <col min="26" max="26" width="10.5703125" bestFit="1" customWidth="1"/>
  </cols>
  <sheetData>
    <row r="1" spans="1:26" x14ac:dyDescent="0.25">
      <c r="A1" s="105"/>
      <c r="B1" s="105"/>
      <c r="C1" s="105"/>
      <c r="D1" s="105"/>
      <c r="E1" s="105"/>
      <c r="F1" s="105"/>
      <c r="G1" s="105"/>
      <c r="H1" s="105"/>
      <c r="I1" s="105"/>
      <c r="J1" s="105"/>
      <c r="K1" s="105"/>
      <c r="L1" s="105"/>
      <c r="M1" s="105"/>
      <c r="N1" s="105"/>
      <c r="O1" s="105"/>
      <c r="P1" s="105"/>
      <c r="Q1" s="105"/>
      <c r="R1" s="105"/>
      <c r="S1" s="105"/>
      <c r="T1" s="106"/>
      <c r="U1" s="106"/>
      <c r="V1" s="106"/>
      <c r="W1" s="106"/>
      <c r="X1" s="98"/>
      <c r="Y1" s="98"/>
      <c r="Z1" s="98"/>
    </row>
    <row r="2" spans="1:26" ht="29.45" customHeight="1" x14ac:dyDescent="0.25">
      <c r="A2" s="105"/>
      <c r="B2" s="268"/>
      <c r="C2" s="269"/>
      <c r="D2" s="269"/>
      <c r="E2" s="269"/>
      <c r="F2" s="269"/>
      <c r="G2" s="269"/>
      <c r="H2" s="269"/>
      <c r="I2" s="269"/>
      <c r="J2" s="269"/>
      <c r="K2" s="269"/>
      <c r="L2" s="269"/>
      <c r="M2" s="269"/>
      <c r="N2" s="269"/>
      <c r="O2" s="269"/>
      <c r="P2" s="269"/>
      <c r="Q2" s="269"/>
      <c r="R2" s="270"/>
      <c r="S2" s="105"/>
      <c r="T2" s="106"/>
      <c r="U2" s="106"/>
      <c r="V2" s="106"/>
      <c r="W2" s="106"/>
      <c r="X2" s="98"/>
      <c r="Y2" s="98"/>
      <c r="Z2" s="98"/>
    </row>
    <row r="3" spans="1:26" ht="29.45" customHeight="1" x14ac:dyDescent="0.25">
      <c r="A3" s="105"/>
      <c r="B3" s="271" t="s">
        <v>46</v>
      </c>
      <c r="C3" s="272"/>
      <c r="D3" s="272"/>
      <c r="E3" s="272"/>
      <c r="F3" s="272"/>
      <c r="G3" s="272"/>
      <c r="H3" s="272"/>
      <c r="I3" s="272"/>
      <c r="J3" s="272"/>
      <c r="K3" s="272"/>
      <c r="L3" s="272"/>
      <c r="M3" s="272"/>
      <c r="N3" s="272"/>
      <c r="O3" s="272"/>
      <c r="P3" s="272"/>
      <c r="Q3" s="272"/>
      <c r="R3" s="273"/>
      <c r="S3" s="105"/>
      <c r="T3" s="106"/>
      <c r="U3" s="106"/>
      <c r="V3" s="106"/>
      <c r="W3" s="106"/>
      <c r="X3" s="98"/>
      <c r="Y3" s="98"/>
      <c r="Z3" s="98"/>
    </row>
    <row r="4" spans="1:26" ht="8.25" customHeight="1" x14ac:dyDescent="0.25">
      <c r="A4" s="105"/>
      <c r="B4" s="105"/>
      <c r="C4" s="105"/>
      <c r="D4" s="105"/>
      <c r="E4" s="105"/>
      <c r="F4" s="105"/>
      <c r="G4" s="105"/>
      <c r="H4" s="105"/>
      <c r="I4" s="105"/>
      <c r="J4" s="105"/>
      <c r="K4" s="105"/>
      <c r="L4" s="105"/>
      <c r="M4" s="105"/>
      <c r="N4" s="105"/>
      <c r="O4" s="105"/>
      <c r="P4" s="105"/>
      <c r="Q4" s="105"/>
      <c r="R4" s="105"/>
      <c r="S4" s="105"/>
      <c r="T4" s="106"/>
      <c r="U4" s="106"/>
      <c r="V4" s="106"/>
      <c r="W4" s="106"/>
      <c r="X4" s="98"/>
      <c r="Y4" s="98"/>
      <c r="Z4" s="98"/>
    </row>
    <row r="5" spans="1:26" ht="30" hidden="1" customHeight="1" x14ac:dyDescent="0.25">
      <c r="A5" s="105"/>
      <c r="B5" s="274" t="s">
        <v>47</v>
      </c>
      <c r="C5" s="275"/>
      <c r="D5" s="276"/>
      <c r="E5" s="107">
        <v>0</v>
      </c>
      <c r="F5" s="105"/>
      <c r="G5" s="277" t="s">
        <v>48</v>
      </c>
      <c r="H5" s="278"/>
      <c r="I5" s="279"/>
      <c r="J5" s="108">
        <v>0</v>
      </c>
      <c r="K5" s="105"/>
      <c r="L5" s="105"/>
      <c r="M5" s="105"/>
      <c r="N5" s="105"/>
      <c r="O5" s="105"/>
      <c r="P5" s="105"/>
      <c r="Q5" s="105"/>
      <c r="R5" s="105"/>
      <c r="S5" s="105"/>
      <c r="T5" s="106"/>
      <c r="U5" s="106"/>
      <c r="V5" s="106"/>
      <c r="W5" s="106"/>
      <c r="X5" s="98"/>
      <c r="Y5" s="98"/>
      <c r="Z5" s="98"/>
    </row>
    <row r="6" spans="1:26" ht="8.25" hidden="1" customHeight="1" x14ac:dyDescent="0.25">
      <c r="A6" s="105"/>
      <c r="B6" s="105"/>
      <c r="C6" s="105"/>
      <c r="D6" s="109"/>
      <c r="E6" s="105"/>
      <c r="F6" s="105"/>
      <c r="G6" s="105"/>
      <c r="H6" s="105"/>
      <c r="I6" s="105"/>
      <c r="J6" s="105"/>
      <c r="K6" s="105"/>
      <c r="L6" s="105"/>
      <c r="M6" s="105"/>
      <c r="N6" s="105"/>
      <c r="O6" s="105"/>
      <c r="P6" s="105"/>
      <c r="Q6" s="105"/>
      <c r="R6" s="105"/>
      <c r="S6" s="105"/>
      <c r="T6" s="106"/>
      <c r="U6" s="106"/>
      <c r="V6" s="106"/>
      <c r="W6" s="106"/>
      <c r="X6" s="98"/>
      <c r="Y6" s="98"/>
      <c r="Z6" s="98"/>
    </row>
    <row r="7" spans="1:26" ht="30" hidden="1" customHeight="1" x14ac:dyDescent="0.25">
      <c r="A7" s="105"/>
      <c r="B7" s="274" t="s">
        <v>49</v>
      </c>
      <c r="C7" s="275"/>
      <c r="D7" s="276"/>
      <c r="E7" s="107">
        <v>0</v>
      </c>
      <c r="F7" s="105"/>
      <c r="G7" s="277" t="s">
        <v>50</v>
      </c>
      <c r="H7" s="278"/>
      <c r="I7" s="279"/>
      <c r="J7" s="107">
        <v>0</v>
      </c>
      <c r="K7" s="105"/>
      <c r="L7" s="105"/>
      <c r="M7" s="105"/>
      <c r="N7" s="105"/>
      <c r="O7" s="105"/>
      <c r="P7" s="105"/>
      <c r="Q7" s="105"/>
      <c r="R7" s="105"/>
      <c r="S7" s="105"/>
      <c r="T7" s="106"/>
      <c r="U7" s="106"/>
      <c r="V7" s="106"/>
      <c r="W7" s="106"/>
      <c r="X7" s="98"/>
      <c r="Y7" s="98"/>
      <c r="Z7" s="98"/>
    </row>
    <row r="8" spans="1:26" ht="8.25" customHeight="1" x14ac:dyDescent="0.25">
      <c r="A8" s="105"/>
      <c r="B8" s="105"/>
      <c r="C8" s="105"/>
      <c r="D8" s="109"/>
      <c r="E8" s="105"/>
      <c r="F8" s="105"/>
      <c r="G8" s="105"/>
      <c r="H8" s="105"/>
      <c r="I8" s="105"/>
      <c r="J8" s="105"/>
      <c r="K8" s="105"/>
      <c r="L8" s="105"/>
      <c r="M8" s="105"/>
      <c r="N8" s="105"/>
      <c r="O8" s="105"/>
      <c r="P8" s="105"/>
      <c r="Q8" s="105"/>
      <c r="R8" s="105"/>
      <c r="S8" s="105"/>
      <c r="T8" s="106"/>
      <c r="U8" s="106"/>
      <c r="V8" s="106"/>
      <c r="W8" s="106"/>
      <c r="X8" s="98"/>
      <c r="Y8" s="98"/>
      <c r="Z8" s="98"/>
    </row>
    <row r="9" spans="1:26" ht="9" customHeight="1" x14ac:dyDescent="0.25">
      <c r="A9" s="105"/>
      <c r="B9" s="105"/>
      <c r="C9" s="105"/>
      <c r="D9" s="105"/>
      <c r="E9" s="105"/>
      <c r="F9" s="105"/>
      <c r="G9" s="105"/>
      <c r="H9" s="105"/>
      <c r="I9" s="105"/>
      <c r="J9" s="105"/>
      <c r="K9" s="105"/>
      <c r="L9" s="105"/>
      <c r="M9" s="105"/>
      <c r="N9" s="105"/>
      <c r="O9" s="105"/>
      <c r="P9" s="105"/>
      <c r="Q9" s="105"/>
      <c r="R9" s="105"/>
      <c r="S9" s="105"/>
      <c r="T9" s="106"/>
      <c r="U9" s="106"/>
      <c r="V9" s="106"/>
      <c r="W9" s="106"/>
      <c r="X9" s="98"/>
      <c r="Y9" s="98"/>
      <c r="Z9" s="98"/>
    </row>
    <row r="10" spans="1:26" ht="15.75" customHeight="1" x14ac:dyDescent="0.25">
      <c r="A10" s="105"/>
      <c r="B10" s="263" t="s">
        <v>51</v>
      </c>
      <c r="C10" s="264"/>
      <c r="D10" s="264"/>
      <c r="E10" s="264"/>
      <c r="F10" s="264"/>
      <c r="G10" s="264"/>
      <c r="H10" s="264"/>
      <c r="I10" s="264"/>
      <c r="J10" s="264"/>
      <c r="K10" s="264"/>
      <c r="L10" s="264"/>
      <c r="M10" s="264"/>
      <c r="N10" s="264"/>
      <c r="O10" s="264"/>
      <c r="P10" s="264"/>
      <c r="Q10" s="264"/>
      <c r="R10" s="265"/>
      <c r="S10" s="105"/>
      <c r="T10" s="106"/>
      <c r="U10" s="106"/>
      <c r="V10" s="110" t="s">
        <v>52</v>
      </c>
      <c r="W10" s="106"/>
      <c r="X10" s="98"/>
      <c r="Y10" s="98"/>
      <c r="Z10" s="98"/>
    </row>
    <row r="11" spans="1:26" ht="39.950000000000003" customHeight="1" x14ac:dyDescent="0.25">
      <c r="A11" s="105"/>
      <c r="B11" s="259" t="s">
        <v>53</v>
      </c>
      <c r="C11" s="260"/>
      <c r="D11" s="259" t="s">
        <v>54</v>
      </c>
      <c r="E11" s="286"/>
      <c r="F11" s="286"/>
      <c r="G11" s="286"/>
      <c r="H11" s="286"/>
      <c r="I11" s="286"/>
      <c r="J11" s="286"/>
      <c r="K11" s="286"/>
      <c r="L11" s="286"/>
      <c r="M11" s="260"/>
      <c r="N11" s="210" t="s">
        <v>55</v>
      </c>
      <c r="O11" s="210" t="s">
        <v>56</v>
      </c>
      <c r="P11" s="210" t="s">
        <v>57</v>
      </c>
      <c r="Q11" s="210" t="s">
        <v>58</v>
      </c>
      <c r="R11" s="210" t="s">
        <v>59</v>
      </c>
      <c r="S11" s="105"/>
      <c r="T11" s="106"/>
      <c r="U11" s="106"/>
      <c r="V11" s="110"/>
      <c r="W11" s="106"/>
      <c r="X11" s="98"/>
      <c r="Y11" s="98"/>
      <c r="Z11" s="98"/>
    </row>
    <row r="12" spans="1:26" ht="39.75" customHeight="1" x14ac:dyDescent="0.25">
      <c r="A12" s="105"/>
      <c r="B12" s="266"/>
      <c r="C12" s="267"/>
      <c r="D12" s="345"/>
      <c r="E12" s="346"/>
      <c r="F12" s="346"/>
      <c r="G12" s="346"/>
      <c r="H12" s="346"/>
      <c r="I12" s="346"/>
      <c r="J12" s="346"/>
      <c r="K12" s="346"/>
      <c r="L12" s="346"/>
      <c r="M12" s="347"/>
      <c r="N12" s="43"/>
      <c r="O12" s="44"/>
      <c r="P12" s="45"/>
      <c r="Q12" s="114">
        <f>ROUND(P12*R12,2)</f>
        <v>0</v>
      </c>
      <c r="R12" s="115">
        <f>ROUND(N12*O12,0)</f>
        <v>0</v>
      </c>
      <c r="S12" s="105"/>
      <c r="T12" s="106"/>
      <c r="U12" s="106"/>
      <c r="V12" s="110">
        <f>Q12+R12</f>
        <v>0</v>
      </c>
      <c r="W12" s="106"/>
      <c r="X12" s="98"/>
      <c r="Y12" s="98"/>
      <c r="Z12" s="116"/>
    </row>
    <row r="13" spans="1:26" ht="39.950000000000003" customHeight="1" x14ac:dyDescent="0.25">
      <c r="A13" s="105"/>
      <c r="B13" s="261"/>
      <c r="C13" s="262"/>
      <c r="D13" s="345"/>
      <c r="E13" s="346"/>
      <c r="F13" s="346"/>
      <c r="G13" s="346"/>
      <c r="H13" s="346"/>
      <c r="I13" s="346"/>
      <c r="J13" s="346"/>
      <c r="K13" s="346"/>
      <c r="L13" s="346"/>
      <c r="M13" s="347"/>
      <c r="N13" s="43"/>
      <c r="O13" s="44"/>
      <c r="P13" s="45"/>
      <c r="Q13" s="114">
        <f t="shared" ref="Q13:Q15" si="0">ROUND(P13*R13,2)</f>
        <v>0</v>
      </c>
      <c r="R13" s="115">
        <f t="shared" ref="R13:R15" si="1">ROUND(N13*O13,0)</f>
        <v>0</v>
      </c>
      <c r="S13" s="105"/>
      <c r="T13" s="106"/>
      <c r="U13" s="106"/>
      <c r="V13" s="110">
        <f>Q13+R13</f>
        <v>0</v>
      </c>
      <c r="W13" s="106"/>
      <c r="X13" s="98"/>
      <c r="Y13" s="98"/>
      <c r="Z13" s="116"/>
    </row>
    <row r="14" spans="1:26" ht="39.950000000000003" customHeight="1" x14ac:dyDescent="0.25">
      <c r="A14" s="105"/>
      <c r="B14" s="261"/>
      <c r="C14" s="262"/>
      <c r="D14" s="345"/>
      <c r="E14" s="346"/>
      <c r="F14" s="346"/>
      <c r="G14" s="346"/>
      <c r="H14" s="346"/>
      <c r="I14" s="346"/>
      <c r="J14" s="346"/>
      <c r="K14" s="346"/>
      <c r="L14" s="346"/>
      <c r="M14" s="347"/>
      <c r="N14" s="43"/>
      <c r="O14" s="44"/>
      <c r="P14" s="45"/>
      <c r="Q14" s="114">
        <f t="shared" si="0"/>
        <v>0</v>
      </c>
      <c r="R14" s="115">
        <f t="shared" si="1"/>
        <v>0</v>
      </c>
      <c r="S14" s="105"/>
      <c r="T14" s="106"/>
      <c r="U14" s="106"/>
      <c r="V14" s="110">
        <f>Q14+R14</f>
        <v>0</v>
      </c>
      <c r="W14" s="106"/>
      <c r="X14" s="98"/>
      <c r="Y14" s="98"/>
      <c r="Z14" s="116"/>
    </row>
    <row r="15" spans="1:26" ht="39.950000000000003" customHeight="1" x14ac:dyDescent="0.25">
      <c r="A15" s="105"/>
      <c r="B15" s="261"/>
      <c r="C15" s="262"/>
      <c r="D15" s="345"/>
      <c r="E15" s="346"/>
      <c r="F15" s="346"/>
      <c r="G15" s="346"/>
      <c r="H15" s="346"/>
      <c r="I15" s="346"/>
      <c r="J15" s="346"/>
      <c r="K15" s="346"/>
      <c r="L15" s="346"/>
      <c r="M15" s="347"/>
      <c r="N15" s="43"/>
      <c r="O15" s="44"/>
      <c r="P15" s="45"/>
      <c r="Q15" s="114">
        <f t="shared" si="0"/>
        <v>0</v>
      </c>
      <c r="R15" s="115">
        <f t="shared" si="1"/>
        <v>0</v>
      </c>
      <c r="S15" s="105"/>
      <c r="T15" s="106"/>
      <c r="U15" s="106"/>
      <c r="V15" s="110">
        <f>Q15+R15</f>
        <v>0</v>
      </c>
      <c r="W15" s="106"/>
      <c r="X15" s="98"/>
      <c r="Y15" s="98"/>
      <c r="Z15" s="116"/>
    </row>
    <row r="16" spans="1:26" ht="18.600000000000001" customHeight="1" x14ac:dyDescent="0.25">
      <c r="A16" s="105"/>
      <c r="B16" s="248" t="s">
        <v>60</v>
      </c>
      <c r="C16" s="249"/>
      <c r="D16" s="249"/>
      <c r="E16" s="249"/>
      <c r="F16" s="249"/>
      <c r="G16" s="249"/>
      <c r="H16" s="249"/>
      <c r="I16" s="249"/>
      <c r="J16" s="249"/>
      <c r="K16" s="249"/>
      <c r="L16" s="249"/>
      <c r="M16" s="249"/>
      <c r="N16" s="249"/>
      <c r="O16" s="249"/>
      <c r="P16" s="250"/>
      <c r="Q16" s="117">
        <f>ROUND(SUM(Q12:Q15),0)</f>
        <v>0</v>
      </c>
      <c r="R16" s="118">
        <f>ROUND(SUM(R12:R15),0)</f>
        <v>0</v>
      </c>
      <c r="S16" s="105"/>
      <c r="T16" s="106"/>
      <c r="U16" s="98"/>
      <c r="V16" s="106">
        <f>R16+Q16</f>
        <v>0</v>
      </c>
      <c r="W16" s="106"/>
      <c r="X16" s="119">
        <f>R16</f>
        <v>0</v>
      </c>
      <c r="Y16" s="98"/>
      <c r="Z16" s="98"/>
    </row>
    <row r="17" spans="1:26" ht="15.75" customHeight="1" x14ac:dyDescent="0.25">
      <c r="A17" s="105"/>
      <c r="B17" s="263" t="s">
        <v>61</v>
      </c>
      <c r="C17" s="264"/>
      <c r="D17" s="264"/>
      <c r="E17" s="264"/>
      <c r="F17" s="264"/>
      <c r="G17" s="264"/>
      <c r="H17" s="264"/>
      <c r="I17" s="264"/>
      <c r="J17" s="264"/>
      <c r="K17" s="264"/>
      <c r="L17" s="264"/>
      <c r="M17" s="264"/>
      <c r="N17" s="264"/>
      <c r="O17" s="264"/>
      <c r="P17" s="264"/>
      <c r="Q17" s="264"/>
      <c r="R17" s="265"/>
      <c r="S17" s="105"/>
      <c r="T17" s="106"/>
      <c r="U17" s="106"/>
      <c r="V17" s="110"/>
      <c r="W17" s="106"/>
      <c r="X17" s="98"/>
      <c r="Y17" s="98"/>
      <c r="Z17" s="98"/>
    </row>
    <row r="18" spans="1:26" ht="39.950000000000003" customHeight="1" x14ac:dyDescent="0.25">
      <c r="A18" s="105"/>
      <c r="B18" s="259" t="s">
        <v>53</v>
      </c>
      <c r="C18" s="260"/>
      <c r="D18" s="259" t="s">
        <v>62</v>
      </c>
      <c r="E18" s="286"/>
      <c r="F18" s="286"/>
      <c r="G18" s="286"/>
      <c r="H18" s="286"/>
      <c r="I18" s="286"/>
      <c r="J18" s="286"/>
      <c r="K18" s="286"/>
      <c r="L18" s="286"/>
      <c r="M18" s="260"/>
      <c r="N18" s="210" t="s">
        <v>55</v>
      </c>
      <c r="O18" s="210" t="s">
        <v>56</v>
      </c>
      <c r="P18" s="210" t="s">
        <v>57</v>
      </c>
      <c r="Q18" s="210" t="s">
        <v>63</v>
      </c>
      <c r="R18" s="210" t="s">
        <v>59</v>
      </c>
      <c r="S18" s="105"/>
      <c r="T18" s="106"/>
      <c r="U18" s="106"/>
      <c r="V18" s="110"/>
      <c r="W18" s="106"/>
      <c r="X18" s="98"/>
      <c r="Y18" s="98"/>
      <c r="Z18" s="98"/>
    </row>
    <row r="19" spans="1:26" ht="39.950000000000003" customHeight="1" x14ac:dyDescent="0.25">
      <c r="A19" s="105"/>
      <c r="B19" s="261"/>
      <c r="C19" s="262"/>
      <c r="D19" s="280"/>
      <c r="E19" s="281"/>
      <c r="F19" s="281"/>
      <c r="G19" s="281"/>
      <c r="H19" s="281"/>
      <c r="I19" s="281"/>
      <c r="J19" s="281"/>
      <c r="K19" s="281"/>
      <c r="L19" s="281"/>
      <c r="M19" s="282"/>
      <c r="N19" s="43"/>
      <c r="O19" s="44"/>
      <c r="P19" s="45"/>
      <c r="Q19" s="114">
        <f>ROUND(P19*R19,2)</f>
        <v>0</v>
      </c>
      <c r="R19" s="115">
        <f>ROUND(N19*O19,0)</f>
        <v>0</v>
      </c>
      <c r="S19" s="105"/>
      <c r="T19" s="106"/>
      <c r="U19" s="106"/>
      <c r="V19" s="110">
        <f t="shared" ref="V19:V43" si="2">Q19+R19</f>
        <v>0</v>
      </c>
      <c r="W19" s="106"/>
      <c r="X19" s="98"/>
      <c r="Y19" s="98"/>
      <c r="Z19" s="98"/>
    </row>
    <row r="20" spans="1:26" ht="39.950000000000003" customHeight="1" x14ac:dyDescent="0.25">
      <c r="A20" s="105"/>
      <c r="B20" s="261"/>
      <c r="C20" s="262"/>
      <c r="D20" s="280"/>
      <c r="E20" s="281"/>
      <c r="F20" s="281"/>
      <c r="G20" s="281"/>
      <c r="H20" s="281"/>
      <c r="I20" s="281"/>
      <c r="J20" s="281"/>
      <c r="K20" s="281"/>
      <c r="L20" s="281"/>
      <c r="M20" s="282"/>
      <c r="N20" s="43"/>
      <c r="O20" s="44"/>
      <c r="P20" s="45"/>
      <c r="Q20" s="114">
        <f t="shared" ref="Q20:Q33" si="3">ROUND(P20*R20,2)</f>
        <v>0</v>
      </c>
      <c r="R20" s="115">
        <f t="shared" ref="R20:R33" si="4">ROUND(N20*O20,0)</f>
        <v>0</v>
      </c>
      <c r="S20" s="105"/>
      <c r="T20" s="106"/>
      <c r="U20" s="106" t="s">
        <v>64</v>
      </c>
      <c r="V20" s="110">
        <f t="shared" si="2"/>
        <v>0</v>
      </c>
      <c r="W20" s="106"/>
      <c r="X20" s="98"/>
      <c r="Y20" s="98"/>
      <c r="Z20" s="116"/>
    </row>
    <row r="21" spans="1:26" ht="39.950000000000003" customHeight="1" x14ac:dyDescent="0.25">
      <c r="A21" s="105"/>
      <c r="B21" s="261"/>
      <c r="C21" s="262"/>
      <c r="D21" s="280"/>
      <c r="E21" s="281"/>
      <c r="F21" s="281"/>
      <c r="G21" s="281"/>
      <c r="H21" s="281"/>
      <c r="I21" s="281"/>
      <c r="J21" s="281"/>
      <c r="K21" s="281"/>
      <c r="L21" s="281"/>
      <c r="M21" s="282"/>
      <c r="N21" s="43"/>
      <c r="O21" s="44"/>
      <c r="P21" s="45"/>
      <c r="Q21" s="114">
        <f t="shared" si="3"/>
        <v>0</v>
      </c>
      <c r="R21" s="115">
        <f t="shared" si="4"/>
        <v>0</v>
      </c>
      <c r="S21" s="105"/>
      <c r="T21" s="106"/>
      <c r="U21" s="106"/>
      <c r="V21" s="110">
        <f t="shared" si="2"/>
        <v>0</v>
      </c>
      <c r="W21" s="106"/>
      <c r="X21" s="98"/>
      <c r="Y21" s="98"/>
      <c r="Z21" s="98"/>
    </row>
    <row r="22" spans="1:26" ht="39.950000000000003" customHeight="1" x14ac:dyDescent="0.25">
      <c r="A22" s="105"/>
      <c r="B22" s="261"/>
      <c r="C22" s="262"/>
      <c r="D22" s="280"/>
      <c r="E22" s="281"/>
      <c r="F22" s="281"/>
      <c r="G22" s="281"/>
      <c r="H22" s="281"/>
      <c r="I22" s="281"/>
      <c r="J22" s="281"/>
      <c r="K22" s="281"/>
      <c r="L22" s="281"/>
      <c r="M22" s="282"/>
      <c r="N22" s="43"/>
      <c r="O22" s="44"/>
      <c r="P22" s="45"/>
      <c r="Q22" s="114">
        <f t="shared" si="3"/>
        <v>0</v>
      </c>
      <c r="R22" s="115">
        <f t="shared" si="4"/>
        <v>0</v>
      </c>
      <c r="S22" s="105"/>
      <c r="T22" s="106"/>
      <c r="U22" s="106" t="s">
        <v>64</v>
      </c>
      <c r="V22" s="110">
        <f t="shared" si="2"/>
        <v>0</v>
      </c>
      <c r="W22" s="106"/>
      <c r="X22" s="98"/>
      <c r="Y22" s="98"/>
      <c r="Z22" s="116"/>
    </row>
    <row r="23" spans="1:26" ht="39.950000000000003" customHeight="1" x14ac:dyDescent="0.25">
      <c r="A23" s="105"/>
      <c r="B23" s="261"/>
      <c r="C23" s="262"/>
      <c r="D23" s="280"/>
      <c r="E23" s="281"/>
      <c r="F23" s="281"/>
      <c r="G23" s="281"/>
      <c r="H23" s="281"/>
      <c r="I23" s="281"/>
      <c r="J23" s="281"/>
      <c r="K23" s="281"/>
      <c r="L23" s="281"/>
      <c r="M23" s="282"/>
      <c r="N23" s="43"/>
      <c r="O23" s="44"/>
      <c r="P23" s="45"/>
      <c r="Q23" s="114">
        <f t="shared" si="3"/>
        <v>0</v>
      </c>
      <c r="R23" s="115">
        <f t="shared" si="4"/>
        <v>0</v>
      </c>
      <c r="S23" s="105"/>
      <c r="T23" s="106"/>
      <c r="U23" s="106"/>
      <c r="V23" s="110">
        <f>Q23+R23</f>
        <v>0</v>
      </c>
      <c r="W23" s="106"/>
      <c r="X23" s="98"/>
      <c r="Y23" s="98"/>
      <c r="Z23" s="98"/>
    </row>
    <row r="24" spans="1:26" ht="39.950000000000003" customHeight="1" x14ac:dyDescent="0.25">
      <c r="A24" s="105"/>
      <c r="B24" s="261"/>
      <c r="C24" s="262"/>
      <c r="D24" s="280"/>
      <c r="E24" s="281"/>
      <c r="F24" s="281"/>
      <c r="G24" s="281"/>
      <c r="H24" s="281"/>
      <c r="I24" s="281"/>
      <c r="J24" s="281"/>
      <c r="K24" s="281"/>
      <c r="L24" s="281"/>
      <c r="M24" s="282"/>
      <c r="N24" s="43"/>
      <c r="O24" s="44"/>
      <c r="P24" s="45"/>
      <c r="Q24" s="114">
        <f t="shared" si="3"/>
        <v>0</v>
      </c>
      <c r="R24" s="115">
        <f t="shared" si="4"/>
        <v>0</v>
      </c>
      <c r="S24" s="105"/>
      <c r="T24" s="106"/>
      <c r="U24" s="106" t="s">
        <v>64</v>
      </c>
      <c r="V24" s="110">
        <f>Q24+R24</f>
        <v>0</v>
      </c>
      <c r="W24" s="106"/>
      <c r="X24" s="98"/>
      <c r="Y24" s="98"/>
      <c r="Z24" s="116"/>
    </row>
    <row r="25" spans="1:26" ht="39.950000000000003" customHeight="1" x14ac:dyDescent="0.25">
      <c r="A25" s="105"/>
      <c r="B25" s="261"/>
      <c r="C25" s="262"/>
      <c r="D25" s="280"/>
      <c r="E25" s="281"/>
      <c r="F25" s="281"/>
      <c r="G25" s="281"/>
      <c r="H25" s="281"/>
      <c r="I25" s="281"/>
      <c r="J25" s="281"/>
      <c r="K25" s="281"/>
      <c r="L25" s="281"/>
      <c r="M25" s="282"/>
      <c r="N25" s="43"/>
      <c r="O25" s="44"/>
      <c r="P25" s="45"/>
      <c r="Q25" s="114">
        <f t="shared" si="3"/>
        <v>0</v>
      </c>
      <c r="R25" s="115">
        <f t="shared" si="4"/>
        <v>0</v>
      </c>
      <c r="S25" s="105"/>
      <c r="T25" s="106"/>
      <c r="U25" s="106"/>
      <c r="V25" s="110">
        <f t="shared" ref="V25:V32" si="5">Q25+R25</f>
        <v>0</v>
      </c>
      <c r="W25" s="106"/>
      <c r="X25" s="98"/>
      <c r="Y25" s="98"/>
      <c r="Z25" s="98"/>
    </row>
    <row r="26" spans="1:26" ht="39.950000000000003" customHeight="1" x14ac:dyDescent="0.25">
      <c r="A26" s="105"/>
      <c r="B26" s="261"/>
      <c r="C26" s="262"/>
      <c r="D26" s="280"/>
      <c r="E26" s="281"/>
      <c r="F26" s="281"/>
      <c r="G26" s="281"/>
      <c r="H26" s="281"/>
      <c r="I26" s="281"/>
      <c r="J26" s="281"/>
      <c r="K26" s="281"/>
      <c r="L26" s="281"/>
      <c r="M26" s="282"/>
      <c r="N26" s="43"/>
      <c r="O26" s="44"/>
      <c r="P26" s="45"/>
      <c r="Q26" s="114">
        <f t="shared" si="3"/>
        <v>0</v>
      </c>
      <c r="R26" s="115">
        <f t="shared" si="4"/>
        <v>0</v>
      </c>
      <c r="S26" s="105"/>
      <c r="T26" s="106"/>
      <c r="U26" s="106"/>
      <c r="V26" s="110">
        <f t="shared" si="5"/>
        <v>0</v>
      </c>
      <c r="W26" s="106"/>
      <c r="X26" s="98"/>
      <c r="Y26" s="98"/>
      <c r="Z26" s="98"/>
    </row>
    <row r="27" spans="1:26" ht="39.950000000000003" customHeight="1" x14ac:dyDescent="0.25">
      <c r="A27" s="105"/>
      <c r="B27" s="261"/>
      <c r="C27" s="262"/>
      <c r="D27" s="280"/>
      <c r="E27" s="281"/>
      <c r="F27" s="281"/>
      <c r="G27" s="281"/>
      <c r="H27" s="281"/>
      <c r="I27" s="281"/>
      <c r="J27" s="281"/>
      <c r="K27" s="281"/>
      <c r="L27" s="281"/>
      <c r="M27" s="282"/>
      <c r="N27" s="43"/>
      <c r="O27" s="44"/>
      <c r="P27" s="45"/>
      <c r="Q27" s="114">
        <f t="shared" si="3"/>
        <v>0</v>
      </c>
      <c r="R27" s="115">
        <f t="shared" si="4"/>
        <v>0</v>
      </c>
      <c r="S27" s="105"/>
      <c r="T27" s="106"/>
      <c r="U27" s="106" t="s">
        <v>64</v>
      </c>
      <c r="V27" s="110">
        <f t="shared" si="5"/>
        <v>0</v>
      </c>
      <c r="W27" s="106"/>
      <c r="X27" s="98"/>
      <c r="Y27" s="98"/>
      <c r="Z27" s="116"/>
    </row>
    <row r="28" spans="1:26" ht="39.950000000000003" customHeight="1" x14ac:dyDescent="0.25">
      <c r="A28" s="105"/>
      <c r="B28" s="261"/>
      <c r="C28" s="262"/>
      <c r="D28" s="280"/>
      <c r="E28" s="281"/>
      <c r="F28" s="281"/>
      <c r="G28" s="281"/>
      <c r="H28" s="281"/>
      <c r="I28" s="281"/>
      <c r="J28" s="281"/>
      <c r="K28" s="281"/>
      <c r="L28" s="281"/>
      <c r="M28" s="282"/>
      <c r="N28" s="43"/>
      <c r="O28" s="44"/>
      <c r="P28" s="45"/>
      <c r="Q28" s="114">
        <f t="shared" si="3"/>
        <v>0</v>
      </c>
      <c r="R28" s="115">
        <f t="shared" si="4"/>
        <v>0</v>
      </c>
      <c r="S28" s="105"/>
      <c r="T28" s="106"/>
      <c r="U28" s="106"/>
      <c r="V28" s="110">
        <f t="shared" si="5"/>
        <v>0</v>
      </c>
      <c r="W28" s="106"/>
      <c r="X28" s="98"/>
      <c r="Y28" s="98"/>
      <c r="Z28" s="98"/>
    </row>
    <row r="29" spans="1:26" ht="39.950000000000003" customHeight="1" x14ac:dyDescent="0.25">
      <c r="A29" s="105"/>
      <c r="B29" s="261"/>
      <c r="C29" s="262"/>
      <c r="D29" s="280"/>
      <c r="E29" s="281"/>
      <c r="F29" s="281"/>
      <c r="G29" s="281"/>
      <c r="H29" s="281"/>
      <c r="I29" s="281"/>
      <c r="J29" s="281"/>
      <c r="K29" s="281"/>
      <c r="L29" s="281"/>
      <c r="M29" s="282"/>
      <c r="N29" s="43"/>
      <c r="O29" s="44"/>
      <c r="P29" s="45"/>
      <c r="Q29" s="114">
        <f t="shared" si="3"/>
        <v>0</v>
      </c>
      <c r="R29" s="115">
        <f t="shared" si="4"/>
        <v>0</v>
      </c>
      <c r="S29" s="105"/>
      <c r="T29" s="106"/>
      <c r="U29" s="106" t="s">
        <v>64</v>
      </c>
      <c r="V29" s="110">
        <f t="shared" si="5"/>
        <v>0</v>
      </c>
      <c r="W29" s="106"/>
      <c r="X29" s="98"/>
      <c r="Y29" s="98"/>
      <c r="Z29" s="116"/>
    </row>
    <row r="30" spans="1:26" ht="39.950000000000003" customHeight="1" x14ac:dyDescent="0.25">
      <c r="A30" s="105"/>
      <c r="B30" s="261"/>
      <c r="C30" s="262"/>
      <c r="D30" s="280"/>
      <c r="E30" s="281"/>
      <c r="F30" s="281"/>
      <c r="G30" s="281"/>
      <c r="H30" s="281"/>
      <c r="I30" s="281"/>
      <c r="J30" s="281"/>
      <c r="K30" s="281"/>
      <c r="L30" s="281"/>
      <c r="M30" s="282"/>
      <c r="N30" s="43"/>
      <c r="O30" s="44"/>
      <c r="P30" s="45"/>
      <c r="Q30" s="114">
        <f t="shared" si="3"/>
        <v>0</v>
      </c>
      <c r="R30" s="115">
        <f t="shared" si="4"/>
        <v>0</v>
      </c>
      <c r="S30" s="105"/>
      <c r="T30" s="106"/>
      <c r="U30" s="106"/>
      <c r="V30" s="110">
        <f t="shared" si="5"/>
        <v>0</v>
      </c>
      <c r="W30" s="106"/>
      <c r="X30" s="98"/>
      <c r="Y30" s="98"/>
      <c r="Z30" s="98"/>
    </row>
    <row r="31" spans="1:26" ht="39.950000000000003" customHeight="1" x14ac:dyDescent="0.25">
      <c r="A31" s="105"/>
      <c r="B31" s="261"/>
      <c r="C31" s="262"/>
      <c r="D31" s="280"/>
      <c r="E31" s="281"/>
      <c r="F31" s="281"/>
      <c r="G31" s="281"/>
      <c r="H31" s="281"/>
      <c r="I31" s="281"/>
      <c r="J31" s="281"/>
      <c r="K31" s="281"/>
      <c r="L31" s="281"/>
      <c r="M31" s="282"/>
      <c r="N31" s="43"/>
      <c r="O31" s="44"/>
      <c r="P31" s="45"/>
      <c r="Q31" s="114">
        <f t="shared" si="3"/>
        <v>0</v>
      </c>
      <c r="R31" s="115">
        <f t="shared" si="4"/>
        <v>0</v>
      </c>
      <c r="S31" s="105"/>
      <c r="T31" s="106"/>
      <c r="U31" s="106" t="s">
        <v>64</v>
      </c>
      <c r="V31" s="110">
        <f t="shared" si="5"/>
        <v>0</v>
      </c>
      <c r="W31" s="106"/>
      <c r="X31" s="98"/>
      <c r="Y31" s="98"/>
      <c r="Z31" s="116"/>
    </row>
    <row r="32" spans="1:26" ht="39.950000000000003" customHeight="1" x14ac:dyDescent="0.25">
      <c r="A32" s="105"/>
      <c r="B32" s="261"/>
      <c r="C32" s="262"/>
      <c r="D32" s="280"/>
      <c r="E32" s="281"/>
      <c r="F32" s="281"/>
      <c r="G32" s="281"/>
      <c r="H32" s="281"/>
      <c r="I32" s="281"/>
      <c r="J32" s="281"/>
      <c r="K32" s="281"/>
      <c r="L32" s="281"/>
      <c r="M32" s="282"/>
      <c r="N32" s="43"/>
      <c r="O32" s="44"/>
      <c r="P32" s="45"/>
      <c r="Q32" s="114">
        <f t="shared" si="3"/>
        <v>0</v>
      </c>
      <c r="R32" s="115">
        <f t="shared" si="4"/>
        <v>0</v>
      </c>
      <c r="S32" s="105"/>
      <c r="T32" s="106"/>
      <c r="U32" s="106"/>
      <c r="V32" s="110">
        <f t="shared" si="5"/>
        <v>0</v>
      </c>
      <c r="W32" s="106"/>
      <c r="X32" s="98"/>
      <c r="Y32" s="98"/>
      <c r="Z32" s="98"/>
    </row>
    <row r="33" spans="1:26" ht="39.950000000000003" customHeight="1" x14ac:dyDescent="0.25">
      <c r="A33" s="105"/>
      <c r="B33" s="261"/>
      <c r="C33" s="262"/>
      <c r="D33" s="280"/>
      <c r="E33" s="281"/>
      <c r="F33" s="281"/>
      <c r="G33" s="281"/>
      <c r="H33" s="281"/>
      <c r="I33" s="281"/>
      <c r="J33" s="281"/>
      <c r="K33" s="281"/>
      <c r="L33" s="281"/>
      <c r="M33" s="282"/>
      <c r="N33" s="43"/>
      <c r="O33" s="44"/>
      <c r="P33" s="45"/>
      <c r="Q33" s="114">
        <f t="shared" si="3"/>
        <v>0</v>
      </c>
      <c r="R33" s="115">
        <f t="shared" si="4"/>
        <v>0</v>
      </c>
      <c r="S33" s="105"/>
      <c r="T33" s="106"/>
      <c r="U33" s="106"/>
      <c r="V33" s="110">
        <f>Q33+R33</f>
        <v>0</v>
      </c>
      <c r="W33" s="106"/>
      <c r="X33" s="98"/>
      <c r="Y33" s="98"/>
      <c r="Z33" s="98"/>
    </row>
    <row r="34" spans="1:26" ht="39.950000000000003" hidden="1" customHeight="1" x14ac:dyDescent="0.25">
      <c r="A34" s="105"/>
      <c r="B34" s="283"/>
      <c r="C34" s="284"/>
      <c r="D34" s="256"/>
      <c r="E34" s="258"/>
      <c r="F34" s="258"/>
      <c r="G34" s="258"/>
      <c r="H34" s="258"/>
      <c r="I34" s="258"/>
      <c r="J34" s="258"/>
      <c r="K34" s="257"/>
      <c r="L34" s="111"/>
      <c r="M34" s="112"/>
      <c r="N34" s="120"/>
      <c r="O34" s="113"/>
      <c r="P34" s="46" t="str">
        <f t="shared" ref="P34:P43" si="6">IF(N34="","",(L34/N34))</f>
        <v/>
      </c>
      <c r="Q34" s="121">
        <f t="shared" ref="Q34:Q43" si="7">O34*R34</f>
        <v>0</v>
      </c>
      <c r="R34" s="118">
        <f t="shared" ref="R34:R43" si="8">ROUND(L34*M34,2)</f>
        <v>0</v>
      </c>
      <c r="S34" s="105"/>
      <c r="T34" s="106"/>
      <c r="U34" s="106" t="s">
        <v>64</v>
      </c>
      <c r="V34" s="110">
        <f>Q34+R34</f>
        <v>0</v>
      </c>
      <c r="W34" s="106"/>
      <c r="X34" s="98"/>
      <c r="Y34" s="98"/>
      <c r="Z34" s="116"/>
    </row>
    <row r="35" spans="1:26" ht="39.950000000000003" hidden="1" customHeight="1" x14ac:dyDescent="0.25">
      <c r="A35" s="105"/>
      <c r="B35" s="283"/>
      <c r="C35" s="284"/>
      <c r="D35" s="256"/>
      <c r="E35" s="258"/>
      <c r="F35" s="258"/>
      <c r="G35" s="258"/>
      <c r="H35" s="258"/>
      <c r="I35" s="258"/>
      <c r="J35" s="258"/>
      <c r="K35" s="257"/>
      <c r="L35" s="111"/>
      <c r="M35" s="112"/>
      <c r="N35" s="120"/>
      <c r="O35" s="113"/>
      <c r="P35" s="46" t="str">
        <f t="shared" si="6"/>
        <v/>
      </c>
      <c r="Q35" s="121">
        <f t="shared" si="7"/>
        <v>0</v>
      </c>
      <c r="R35" s="118">
        <f t="shared" si="8"/>
        <v>0</v>
      </c>
      <c r="S35" s="105"/>
      <c r="T35" s="106"/>
      <c r="U35" s="106"/>
      <c r="V35" s="110">
        <f>Q35+R35</f>
        <v>0</v>
      </c>
      <c r="W35" s="106"/>
      <c r="X35" s="98"/>
      <c r="Y35" s="98"/>
      <c r="Z35" s="98"/>
    </row>
    <row r="36" spans="1:26" ht="39.950000000000003" hidden="1" customHeight="1" x14ac:dyDescent="0.25">
      <c r="A36" s="105"/>
      <c r="B36" s="283"/>
      <c r="C36" s="284"/>
      <c r="D36" s="256"/>
      <c r="E36" s="258"/>
      <c r="F36" s="258"/>
      <c r="G36" s="258"/>
      <c r="H36" s="258"/>
      <c r="I36" s="258"/>
      <c r="J36" s="258"/>
      <c r="K36" s="257"/>
      <c r="L36" s="111"/>
      <c r="M36" s="112"/>
      <c r="N36" s="120"/>
      <c r="O36" s="113"/>
      <c r="P36" s="46" t="str">
        <f t="shared" si="6"/>
        <v/>
      </c>
      <c r="Q36" s="121">
        <f t="shared" si="7"/>
        <v>0</v>
      </c>
      <c r="R36" s="118">
        <f t="shared" si="8"/>
        <v>0</v>
      </c>
      <c r="S36" s="105"/>
      <c r="T36" s="106"/>
      <c r="U36" s="106"/>
      <c r="V36" s="110">
        <f t="shared" si="2"/>
        <v>0</v>
      </c>
      <c r="W36" s="106"/>
      <c r="X36" s="98"/>
      <c r="Y36" s="98"/>
      <c r="Z36" s="98"/>
    </row>
    <row r="37" spans="1:26" ht="39.950000000000003" hidden="1" customHeight="1" x14ac:dyDescent="0.25">
      <c r="A37" s="105"/>
      <c r="B37" s="283"/>
      <c r="C37" s="284"/>
      <c r="D37" s="256"/>
      <c r="E37" s="258"/>
      <c r="F37" s="258"/>
      <c r="G37" s="258"/>
      <c r="H37" s="258"/>
      <c r="I37" s="258"/>
      <c r="J37" s="258"/>
      <c r="K37" s="257"/>
      <c r="L37" s="111"/>
      <c r="M37" s="112"/>
      <c r="N37" s="120"/>
      <c r="O37" s="113"/>
      <c r="P37" s="46" t="str">
        <f t="shared" si="6"/>
        <v/>
      </c>
      <c r="Q37" s="121">
        <f t="shared" si="7"/>
        <v>0</v>
      </c>
      <c r="R37" s="118">
        <f t="shared" si="8"/>
        <v>0</v>
      </c>
      <c r="S37" s="105"/>
      <c r="T37" s="106"/>
      <c r="U37" s="106" t="s">
        <v>64</v>
      </c>
      <c r="V37" s="110">
        <f t="shared" si="2"/>
        <v>0</v>
      </c>
      <c r="W37" s="106"/>
      <c r="X37" s="98"/>
      <c r="Y37" s="98"/>
      <c r="Z37" s="116"/>
    </row>
    <row r="38" spans="1:26" ht="39.950000000000003" hidden="1" customHeight="1" x14ac:dyDescent="0.25">
      <c r="A38" s="105"/>
      <c r="B38" s="283"/>
      <c r="C38" s="284"/>
      <c r="D38" s="256"/>
      <c r="E38" s="258"/>
      <c r="F38" s="258"/>
      <c r="G38" s="258"/>
      <c r="H38" s="258"/>
      <c r="I38" s="258"/>
      <c r="J38" s="258"/>
      <c r="K38" s="257"/>
      <c r="L38" s="111"/>
      <c r="M38" s="112"/>
      <c r="N38" s="120"/>
      <c r="O38" s="113"/>
      <c r="P38" s="46" t="str">
        <f t="shared" si="6"/>
        <v/>
      </c>
      <c r="Q38" s="121">
        <f t="shared" si="7"/>
        <v>0</v>
      </c>
      <c r="R38" s="118">
        <f t="shared" si="8"/>
        <v>0</v>
      </c>
      <c r="S38" s="105"/>
      <c r="T38" s="106"/>
      <c r="U38" s="106"/>
      <c r="V38" s="110">
        <f t="shared" si="2"/>
        <v>0</v>
      </c>
      <c r="W38" s="106"/>
      <c r="X38" s="98"/>
      <c r="Y38" s="98"/>
      <c r="Z38" s="98"/>
    </row>
    <row r="39" spans="1:26" ht="39.950000000000003" hidden="1" customHeight="1" x14ac:dyDescent="0.25">
      <c r="A39" s="105"/>
      <c r="B39" s="283"/>
      <c r="C39" s="284"/>
      <c r="D39" s="256"/>
      <c r="E39" s="258"/>
      <c r="F39" s="258"/>
      <c r="G39" s="258"/>
      <c r="H39" s="258"/>
      <c r="I39" s="258"/>
      <c r="J39" s="258"/>
      <c r="K39" s="257"/>
      <c r="L39" s="111"/>
      <c r="M39" s="112"/>
      <c r="N39" s="120"/>
      <c r="O39" s="113"/>
      <c r="P39" s="46" t="str">
        <f t="shared" si="6"/>
        <v/>
      </c>
      <c r="Q39" s="121">
        <f t="shared" si="7"/>
        <v>0</v>
      </c>
      <c r="R39" s="118">
        <f t="shared" si="8"/>
        <v>0</v>
      </c>
      <c r="S39" s="105"/>
      <c r="T39" s="106"/>
      <c r="U39" s="106" t="s">
        <v>64</v>
      </c>
      <c r="V39" s="110">
        <f t="shared" si="2"/>
        <v>0</v>
      </c>
      <c r="W39" s="106"/>
      <c r="X39" s="98"/>
      <c r="Y39" s="98"/>
      <c r="Z39" s="116"/>
    </row>
    <row r="40" spans="1:26" ht="39.950000000000003" hidden="1" customHeight="1" x14ac:dyDescent="0.25">
      <c r="A40" s="105"/>
      <c r="B40" s="283"/>
      <c r="C40" s="284"/>
      <c r="D40" s="256"/>
      <c r="E40" s="258"/>
      <c r="F40" s="258"/>
      <c r="G40" s="258"/>
      <c r="H40" s="258"/>
      <c r="I40" s="258"/>
      <c r="J40" s="258"/>
      <c r="K40" s="257"/>
      <c r="L40" s="111"/>
      <c r="M40" s="112"/>
      <c r="N40" s="120"/>
      <c r="O40" s="113"/>
      <c r="P40" s="46" t="str">
        <f t="shared" si="6"/>
        <v/>
      </c>
      <c r="Q40" s="121">
        <f t="shared" si="7"/>
        <v>0</v>
      </c>
      <c r="R40" s="118">
        <f t="shared" si="8"/>
        <v>0</v>
      </c>
      <c r="S40" s="105"/>
      <c r="T40" s="106"/>
      <c r="U40" s="106"/>
      <c r="V40" s="110">
        <f t="shared" si="2"/>
        <v>0</v>
      </c>
      <c r="W40" s="106"/>
      <c r="X40" s="98"/>
      <c r="Y40" s="98"/>
      <c r="Z40" s="98"/>
    </row>
    <row r="41" spans="1:26" ht="39.950000000000003" hidden="1" customHeight="1" x14ac:dyDescent="0.25">
      <c r="A41" s="105"/>
      <c r="B41" s="283"/>
      <c r="C41" s="284"/>
      <c r="D41" s="256"/>
      <c r="E41" s="258"/>
      <c r="F41" s="258"/>
      <c r="G41" s="258"/>
      <c r="H41" s="258"/>
      <c r="I41" s="258"/>
      <c r="J41" s="258"/>
      <c r="K41" s="257"/>
      <c r="L41" s="111"/>
      <c r="M41" s="112"/>
      <c r="N41" s="120"/>
      <c r="O41" s="113"/>
      <c r="P41" s="46" t="str">
        <f t="shared" si="6"/>
        <v/>
      </c>
      <c r="Q41" s="121">
        <f t="shared" si="7"/>
        <v>0</v>
      </c>
      <c r="R41" s="118">
        <f t="shared" si="8"/>
        <v>0</v>
      </c>
      <c r="S41" s="105"/>
      <c r="T41" s="106"/>
      <c r="U41" s="106" t="s">
        <v>64</v>
      </c>
      <c r="V41" s="110">
        <f t="shared" si="2"/>
        <v>0</v>
      </c>
      <c r="W41" s="106"/>
      <c r="X41" s="98"/>
      <c r="Y41" s="98"/>
      <c r="Z41" s="116"/>
    </row>
    <row r="42" spans="1:26" ht="39.950000000000003" hidden="1" customHeight="1" x14ac:dyDescent="0.25">
      <c r="A42" s="105"/>
      <c r="B42" s="283"/>
      <c r="C42" s="284"/>
      <c r="D42" s="256"/>
      <c r="E42" s="258"/>
      <c r="F42" s="258"/>
      <c r="G42" s="258"/>
      <c r="H42" s="258"/>
      <c r="I42" s="258"/>
      <c r="J42" s="258"/>
      <c r="K42" s="257"/>
      <c r="L42" s="111"/>
      <c r="M42" s="112"/>
      <c r="N42" s="120"/>
      <c r="O42" s="113"/>
      <c r="P42" s="46" t="str">
        <f t="shared" si="6"/>
        <v/>
      </c>
      <c r="Q42" s="121">
        <f t="shared" si="7"/>
        <v>0</v>
      </c>
      <c r="R42" s="118">
        <f t="shared" si="8"/>
        <v>0</v>
      </c>
      <c r="S42" s="105"/>
      <c r="T42" s="106"/>
      <c r="U42" s="106"/>
      <c r="V42" s="110">
        <f t="shared" si="2"/>
        <v>0</v>
      </c>
      <c r="W42" s="106"/>
      <c r="X42" s="98"/>
      <c r="Y42" s="98"/>
      <c r="Z42" s="98"/>
    </row>
    <row r="43" spans="1:26" ht="39.950000000000003" hidden="1" customHeight="1" x14ac:dyDescent="0.25">
      <c r="A43" s="105"/>
      <c r="B43" s="283"/>
      <c r="C43" s="284"/>
      <c r="D43" s="256"/>
      <c r="E43" s="258"/>
      <c r="F43" s="258"/>
      <c r="G43" s="258"/>
      <c r="H43" s="258"/>
      <c r="I43" s="258"/>
      <c r="J43" s="258"/>
      <c r="K43" s="257"/>
      <c r="L43" s="111"/>
      <c r="M43" s="112"/>
      <c r="N43" s="120"/>
      <c r="O43" s="113"/>
      <c r="P43" s="46" t="str">
        <f t="shared" si="6"/>
        <v/>
      </c>
      <c r="Q43" s="121">
        <f t="shared" si="7"/>
        <v>0</v>
      </c>
      <c r="R43" s="118">
        <f t="shared" si="8"/>
        <v>0</v>
      </c>
      <c r="S43" s="105"/>
      <c r="T43" s="106"/>
      <c r="U43" s="106" t="s">
        <v>64</v>
      </c>
      <c r="V43" s="110">
        <f t="shared" si="2"/>
        <v>0</v>
      </c>
      <c r="W43" s="106"/>
      <c r="X43" s="98"/>
      <c r="Y43" s="98"/>
      <c r="Z43" s="116"/>
    </row>
    <row r="44" spans="1:26" ht="18.600000000000001" customHeight="1" x14ac:dyDescent="0.25">
      <c r="A44" s="105"/>
      <c r="B44" s="248" t="s">
        <v>65</v>
      </c>
      <c r="C44" s="249"/>
      <c r="D44" s="249"/>
      <c r="E44" s="249"/>
      <c r="F44" s="249"/>
      <c r="G44" s="249"/>
      <c r="H44" s="249"/>
      <c r="I44" s="249"/>
      <c r="J44" s="249"/>
      <c r="K44" s="249"/>
      <c r="L44" s="249"/>
      <c r="M44" s="249"/>
      <c r="N44" s="249"/>
      <c r="O44" s="249"/>
      <c r="P44" s="250"/>
      <c r="Q44" s="118">
        <f>SUM(Q19:Q43)</f>
        <v>0</v>
      </c>
      <c r="R44" s="118">
        <f>ROUND(SUM(R19:R43),0)</f>
        <v>0</v>
      </c>
      <c r="S44" s="105"/>
      <c r="T44" s="106"/>
      <c r="U44" s="106">
        <f>R44+Q44</f>
        <v>0</v>
      </c>
      <c r="V44" s="106"/>
      <c r="W44" s="106"/>
      <c r="X44" s="119">
        <f>R44</f>
        <v>0</v>
      </c>
      <c r="Y44" s="98"/>
      <c r="Z44" s="98"/>
    </row>
    <row r="45" spans="1:26" ht="15.75" customHeight="1" x14ac:dyDescent="0.25">
      <c r="A45" s="105"/>
      <c r="B45" s="294" t="s">
        <v>66</v>
      </c>
      <c r="C45" s="278"/>
      <c r="D45" s="278"/>
      <c r="E45" s="278"/>
      <c r="F45" s="278"/>
      <c r="G45" s="278"/>
      <c r="H45" s="278"/>
      <c r="I45" s="278"/>
      <c r="J45" s="278"/>
      <c r="K45" s="278"/>
      <c r="L45" s="278"/>
      <c r="M45" s="278"/>
      <c r="N45" s="278"/>
      <c r="O45" s="278"/>
      <c r="P45" s="278"/>
      <c r="Q45" s="278"/>
      <c r="R45" s="279"/>
      <c r="S45" s="105"/>
      <c r="T45" s="106"/>
      <c r="U45" s="106"/>
      <c r="V45" s="106"/>
      <c r="W45" s="106"/>
      <c r="X45" s="98"/>
      <c r="Y45" s="98"/>
      <c r="Z45" s="98"/>
    </row>
    <row r="46" spans="1:26" ht="39.950000000000003" customHeight="1" x14ac:dyDescent="0.25">
      <c r="A46" s="105"/>
      <c r="B46" s="259" t="s">
        <v>53</v>
      </c>
      <c r="C46" s="260"/>
      <c r="D46" s="259" t="s">
        <v>67</v>
      </c>
      <c r="E46" s="286"/>
      <c r="F46" s="286"/>
      <c r="G46" s="286"/>
      <c r="H46" s="286"/>
      <c r="I46" s="286"/>
      <c r="J46" s="286"/>
      <c r="K46" s="286"/>
      <c r="L46" s="286"/>
      <c r="M46" s="260"/>
      <c r="N46" s="210" t="s">
        <v>55</v>
      </c>
      <c r="O46" s="210" t="s">
        <v>56</v>
      </c>
      <c r="P46" s="210" t="s">
        <v>57</v>
      </c>
      <c r="Q46" s="210" t="s">
        <v>63</v>
      </c>
      <c r="R46" s="210" t="s">
        <v>59</v>
      </c>
      <c r="S46" s="105"/>
      <c r="T46" s="106"/>
      <c r="U46" s="106"/>
      <c r="V46" s="110"/>
      <c r="W46" s="106"/>
      <c r="X46" s="98"/>
      <c r="Y46" s="98"/>
      <c r="Z46" s="98"/>
    </row>
    <row r="47" spans="1:26" ht="39.950000000000003" customHeight="1" x14ac:dyDescent="0.25">
      <c r="A47" s="105"/>
      <c r="B47" s="288"/>
      <c r="C47" s="295"/>
      <c r="D47" s="280"/>
      <c r="E47" s="281"/>
      <c r="F47" s="281"/>
      <c r="G47" s="281"/>
      <c r="H47" s="281"/>
      <c r="I47" s="281"/>
      <c r="J47" s="281"/>
      <c r="K47" s="281"/>
      <c r="L47" s="281"/>
      <c r="M47" s="282"/>
      <c r="N47" s="43"/>
      <c r="O47" s="44"/>
      <c r="P47" s="45"/>
      <c r="Q47" s="114">
        <f t="shared" ref="Q47:Q48" si="9">ROUND(P47*R47,2)</f>
        <v>0</v>
      </c>
      <c r="R47" s="115">
        <f t="shared" ref="R47:R48" si="10">ROUND(N47*O47,0)</f>
        <v>0</v>
      </c>
      <c r="S47" s="105"/>
      <c r="T47" s="106"/>
      <c r="U47" s="106"/>
      <c r="V47" s="110">
        <f>Q47+R47</f>
        <v>0</v>
      </c>
      <c r="W47" s="106"/>
      <c r="X47" s="98"/>
      <c r="Y47" s="98"/>
      <c r="Z47" s="98"/>
    </row>
    <row r="48" spans="1:26" ht="39.950000000000003" customHeight="1" x14ac:dyDescent="0.25">
      <c r="A48" s="105"/>
      <c r="B48" s="288"/>
      <c r="C48" s="295"/>
      <c r="D48" s="280"/>
      <c r="E48" s="281"/>
      <c r="F48" s="281"/>
      <c r="G48" s="281"/>
      <c r="H48" s="281"/>
      <c r="I48" s="281"/>
      <c r="J48" s="281"/>
      <c r="K48" s="281"/>
      <c r="L48" s="281"/>
      <c r="M48" s="282"/>
      <c r="N48" s="43"/>
      <c r="O48" s="44"/>
      <c r="P48" s="45"/>
      <c r="Q48" s="114">
        <f t="shared" si="9"/>
        <v>0</v>
      </c>
      <c r="R48" s="115">
        <f t="shared" si="10"/>
        <v>0</v>
      </c>
      <c r="S48" s="105"/>
      <c r="T48" s="106"/>
      <c r="U48" s="106"/>
      <c r="V48" s="110">
        <f>Q48+R48</f>
        <v>0</v>
      </c>
      <c r="W48" s="106"/>
      <c r="X48" s="98"/>
      <c r="Y48" s="98"/>
      <c r="Z48" s="98"/>
    </row>
    <row r="49" spans="1:26" ht="39.950000000000003" hidden="1" customHeight="1" x14ac:dyDescent="0.25">
      <c r="A49" s="105"/>
      <c r="B49" s="256"/>
      <c r="C49" s="257"/>
      <c r="D49" s="256"/>
      <c r="E49" s="258"/>
      <c r="F49" s="258"/>
      <c r="G49" s="258"/>
      <c r="H49" s="258"/>
      <c r="I49" s="258"/>
      <c r="J49" s="258"/>
      <c r="K49" s="257"/>
      <c r="L49" s="122"/>
      <c r="M49" s="123"/>
      <c r="N49" s="124"/>
      <c r="O49" s="113"/>
      <c r="P49" s="46" t="str">
        <f>IF(N49="","",(L49/N49))</f>
        <v/>
      </c>
      <c r="Q49" s="121">
        <f>O49*R49</f>
        <v>0</v>
      </c>
      <c r="R49" s="118">
        <f t="shared" ref="R49:R51" si="11">ROUND(L49*M49,2)</f>
        <v>0</v>
      </c>
      <c r="S49" s="105"/>
      <c r="T49" s="106"/>
      <c r="U49" s="106"/>
      <c r="V49" s="110">
        <f>Q49+R49</f>
        <v>0</v>
      </c>
      <c r="W49" s="106"/>
      <c r="X49" s="98"/>
      <c r="Y49" s="98"/>
      <c r="Z49" s="98"/>
    </row>
    <row r="50" spans="1:26" ht="39.950000000000003" hidden="1" customHeight="1" x14ac:dyDescent="0.25">
      <c r="A50" s="105"/>
      <c r="B50" s="256"/>
      <c r="C50" s="257"/>
      <c r="D50" s="256"/>
      <c r="E50" s="258"/>
      <c r="F50" s="258"/>
      <c r="G50" s="258"/>
      <c r="H50" s="258"/>
      <c r="I50" s="258"/>
      <c r="J50" s="258"/>
      <c r="K50" s="257"/>
      <c r="L50" s="122"/>
      <c r="M50" s="123"/>
      <c r="N50" s="124"/>
      <c r="O50" s="113"/>
      <c r="P50" s="46" t="str">
        <f>IF(N50="","",(L50/N50))</f>
        <v/>
      </c>
      <c r="Q50" s="121">
        <f>O50*R50</f>
        <v>0</v>
      </c>
      <c r="R50" s="118">
        <f t="shared" si="11"/>
        <v>0</v>
      </c>
      <c r="S50" s="105"/>
      <c r="T50" s="106"/>
      <c r="U50" s="106"/>
      <c r="V50" s="110">
        <f>Q50+R50</f>
        <v>0</v>
      </c>
      <c r="W50" s="106"/>
      <c r="X50" s="98"/>
      <c r="Y50" s="98"/>
      <c r="Z50" s="98"/>
    </row>
    <row r="51" spans="1:26" ht="39.950000000000003" hidden="1" customHeight="1" x14ac:dyDescent="0.25">
      <c r="A51" s="105"/>
      <c r="B51" s="256"/>
      <c r="C51" s="257"/>
      <c r="D51" s="256"/>
      <c r="E51" s="258"/>
      <c r="F51" s="258"/>
      <c r="G51" s="258"/>
      <c r="H51" s="258"/>
      <c r="I51" s="258"/>
      <c r="J51" s="258"/>
      <c r="K51" s="257"/>
      <c r="L51" s="122"/>
      <c r="M51" s="123"/>
      <c r="N51" s="124"/>
      <c r="O51" s="113"/>
      <c r="P51" s="46" t="str">
        <f>IF(N51="","",(L51/N51))</f>
        <v/>
      </c>
      <c r="Q51" s="121">
        <f>O51*R51</f>
        <v>0</v>
      </c>
      <c r="R51" s="118">
        <f t="shared" si="11"/>
        <v>0</v>
      </c>
      <c r="S51" s="105"/>
      <c r="T51" s="106"/>
      <c r="U51" s="106"/>
      <c r="V51" s="110">
        <f>Q51+R51</f>
        <v>0</v>
      </c>
      <c r="W51" s="106"/>
      <c r="X51" s="98"/>
      <c r="Y51" s="98"/>
      <c r="Z51" s="98"/>
    </row>
    <row r="52" spans="1:26" ht="18.600000000000001" customHeight="1" x14ac:dyDescent="0.25">
      <c r="A52" s="105"/>
      <c r="B52" s="248" t="s">
        <v>68</v>
      </c>
      <c r="C52" s="249"/>
      <c r="D52" s="249"/>
      <c r="E52" s="249"/>
      <c r="F52" s="249"/>
      <c r="G52" s="249"/>
      <c r="H52" s="249"/>
      <c r="I52" s="249"/>
      <c r="J52" s="249"/>
      <c r="K52" s="249"/>
      <c r="L52" s="249"/>
      <c r="M52" s="249"/>
      <c r="N52" s="249"/>
      <c r="O52" s="249"/>
      <c r="P52" s="250"/>
      <c r="Q52" s="118">
        <f>SUM(Q47:Q51)</f>
        <v>0</v>
      </c>
      <c r="R52" s="118">
        <f>ROUND(SUM(R47:R51),0)</f>
        <v>0</v>
      </c>
      <c r="S52" s="105"/>
      <c r="T52" s="106"/>
      <c r="U52" s="106">
        <f>R52+Q52</f>
        <v>0</v>
      </c>
      <c r="V52" s="106"/>
      <c r="W52" s="106"/>
      <c r="X52" s="119">
        <f>R52</f>
        <v>0</v>
      </c>
      <c r="Y52" s="98"/>
      <c r="Z52" s="98"/>
    </row>
    <row r="53" spans="1:26" ht="15.75" customHeight="1" x14ac:dyDescent="0.25">
      <c r="A53" s="105"/>
      <c r="B53" s="294" t="s">
        <v>69</v>
      </c>
      <c r="C53" s="278"/>
      <c r="D53" s="278"/>
      <c r="E53" s="278"/>
      <c r="F53" s="278"/>
      <c r="G53" s="278"/>
      <c r="H53" s="278"/>
      <c r="I53" s="278"/>
      <c r="J53" s="278"/>
      <c r="K53" s="278"/>
      <c r="L53" s="278"/>
      <c r="M53" s="278"/>
      <c r="N53" s="278"/>
      <c r="O53" s="278"/>
      <c r="P53" s="278"/>
      <c r="Q53" s="278"/>
      <c r="R53" s="279"/>
      <c r="S53" s="105"/>
      <c r="T53" s="106"/>
      <c r="U53" s="106"/>
      <c r="V53" s="106"/>
      <c r="W53" s="106"/>
      <c r="X53" s="98"/>
      <c r="Y53" s="98"/>
      <c r="Z53" s="98"/>
    </row>
    <row r="54" spans="1:26" ht="39.950000000000003" customHeight="1" x14ac:dyDescent="0.25">
      <c r="A54" s="105"/>
      <c r="B54" s="285" t="s">
        <v>70</v>
      </c>
      <c r="C54" s="285"/>
      <c r="D54" s="259" t="s">
        <v>71</v>
      </c>
      <c r="E54" s="286"/>
      <c r="F54" s="286"/>
      <c r="G54" s="286"/>
      <c r="H54" s="286"/>
      <c r="I54" s="286"/>
      <c r="J54" s="286"/>
      <c r="K54" s="286"/>
      <c r="L54" s="286"/>
      <c r="M54" s="286"/>
      <c r="N54" s="286"/>
      <c r="O54" s="286"/>
      <c r="P54" s="286"/>
      <c r="Q54" s="206"/>
      <c r="R54" s="210" t="s">
        <v>72</v>
      </c>
      <c r="S54" s="105"/>
      <c r="T54" s="106"/>
      <c r="U54" s="106"/>
      <c r="V54" s="106"/>
      <c r="W54" s="106"/>
      <c r="X54" s="98"/>
      <c r="Y54" s="98"/>
      <c r="Z54" s="98"/>
    </row>
    <row r="55" spans="1:26" ht="39.950000000000003" customHeight="1" x14ac:dyDescent="0.25">
      <c r="A55" s="105"/>
      <c r="B55" s="287"/>
      <c r="C55" s="287"/>
      <c r="D55" s="288"/>
      <c r="E55" s="289"/>
      <c r="F55" s="289"/>
      <c r="G55" s="289"/>
      <c r="H55" s="289"/>
      <c r="I55" s="289"/>
      <c r="J55" s="289"/>
      <c r="K55" s="289"/>
      <c r="L55" s="289"/>
      <c r="M55" s="289"/>
      <c r="N55" s="289"/>
      <c r="O55" s="289"/>
      <c r="P55" s="289"/>
      <c r="Q55" s="209"/>
      <c r="R55" s="47"/>
      <c r="S55" s="105"/>
      <c r="T55" s="106"/>
      <c r="U55" s="106"/>
      <c r="V55" s="106"/>
      <c r="W55" s="106"/>
      <c r="X55" s="98"/>
      <c r="Y55" s="98"/>
      <c r="Z55" s="98"/>
    </row>
    <row r="56" spans="1:26" ht="39.950000000000003" customHeight="1" x14ac:dyDescent="0.25">
      <c r="A56" s="105"/>
      <c r="B56" s="287"/>
      <c r="C56" s="287"/>
      <c r="D56" s="288"/>
      <c r="E56" s="289"/>
      <c r="F56" s="289"/>
      <c r="G56" s="289"/>
      <c r="H56" s="289"/>
      <c r="I56" s="289"/>
      <c r="J56" s="289"/>
      <c r="K56" s="289"/>
      <c r="L56" s="289"/>
      <c r="M56" s="289"/>
      <c r="N56" s="289"/>
      <c r="O56" s="289"/>
      <c r="P56" s="289"/>
      <c r="Q56" s="209"/>
      <c r="R56" s="47"/>
      <c r="S56" s="105"/>
      <c r="T56" s="106"/>
      <c r="U56" s="106"/>
      <c r="V56" s="106"/>
      <c r="W56" s="106"/>
      <c r="X56" s="98"/>
      <c r="Y56" s="98"/>
      <c r="Z56" s="98"/>
    </row>
    <row r="57" spans="1:26" ht="18.600000000000001" customHeight="1" x14ac:dyDescent="0.25">
      <c r="A57" s="105"/>
      <c r="B57" s="304" t="s">
        <v>73</v>
      </c>
      <c r="C57" s="305"/>
      <c r="D57" s="305"/>
      <c r="E57" s="305"/>
      <c r="F57" s="305"/>
      <c r="G57" s="305"/>
      <c r="H57" s="305"/>
      <c r="I57" s="305"/>
      <c r="J57" s="305"/>
      <c r="K57" s="305"/>
      <c r="L57" s="305"/>
      <c r="M57" s="305"/>
      <c r="N57" s="305"/>
      <c r="O57" s="305"/>
      <c r="P57" s="305"/>
      <c r="Q57" s="306"/>
      <c r="R57" s="125">
        <f>ROUND(R55+R56,0)</f>
        <v>0</v>
      </c>
      <c r="S57" s="105"/>
      <c r="T57" s="106"/>
      <c r="U57" s="106"/>
      <c r="V57" s="106"/>
      <c r="W57" s="106"/>
      <c r="X57" s="119">
        <f>R57</f>
        <v>0</v>
      </c>
      <c r="Y57" s="98"/>
      <c r="Z57" s="98"/>
    </row>
    <row r="58" spans="1:26" ht="15.75" customHeight="1" x14ac:dyDescent="0.25">
      <c r="A58" s="105"/>
      <c r="B58" s="294" t="s">
        <v>74</v>
      </c>
      <c r="C58" s="278"/>
      <c r="D58" s="278"/>
      <c r="E58" s="278"/>
      <c r="F58" s="278"/>
      <c r="G58" s="278"/>
      <c r="H58" s="278"/>
      <c r="I58" s="278"/>
      <c r="J58" s="278"/>
      <c r="K58" s="278"/>
      <c r="L58" s="278"/>
      <c r="M58" s="278"/>
      <c r="N58" s="278"/>
      <c r="O58" s="278"/>
      <c r="P58" s="278"/>
      <c r="Q58" s="278"/>
      <c r="R58" s="279"/>
      <c r="S58" s="105"/>
      <c r="T58" s="106"/>
      <c r="U58" s="106"/>
      <c r="V58" s="106"/>
      <c r="W58" s="106"/>
      <c r="X58" s="98"/>
      <c r="Y58" s="98"/>
      <c r="Z58" s="98"/>
    </row>
    <row r="59" spans="1:26" ht="39.950000000000003" customHeight="1" x14ac:dyDescent="0.25">
      <c r="A59" s="105"/>
      <c r="B59" s="307"/>
      <c r="C59" s="308"/>
      <c r="D59" s="308" t="s">
        <v>75</v>
      </c>
      <c r="E59" s="308"/>
      <c r="F59" s="308"/>
      <c r="G59" s="308"/>
      <c r="H59" s="308"/>
      <c r="I59" s="308"/>
      <c r="J59" s="308"/>
      <c r="K59" s="308"/>
      <c r="L59" s="308"/>
      <c r="M59" s="308"/>
      <c r="N59" s="308"/>
      <c r="O59" s="308"/>
      <c r="P59" s="308"/>
      <c r="Q59" s="309"/>
      <c r="R59" s="210" t="s">
        <v>76</v>
      </c>
      <c r="S59" s="105"/>
      <c r="T59" s="106"/>
      <c r="U59" s="106"/>
      <c r="V59" s="106"/>
      <c r="W59" s="106"/>
      <c r="X59" s="98"/>
      <c r="Y59" s="98"/>
      <c r="Z59" s="98"/>
    </row>
    <row r="60" spans="1:26" ht="39.950000000000003" customHeight="1" x14ac:dyDescent="0.25">
      <c r="A60" s="105"/>
      <c r="B60" s="293" t="s">
        <v>77</v>
      </c>
      <c r="C60" s="293"/>
      <c r="D60" s="287"/>
      <c r="E60" s="287"/>
      <c r="F60" s="287"/>
      <c r="G60" s="287"/>
      <c r="H60" s="287"/>
      <c r="I60" s="287"/>
      <c r="J60" s="287"/>
      <c r="K60" s="287"/>
      <c r="L60" s="287"/>
      <c r="M60" s="287"/>
      <c r="N60" s="287"/>
      <c r="O60" s="287"/>
      <c r="P60" s="287"/>
      <c r="Q60" s="287"/>
      <c r="R60" s="126">
        <f>Q16</f>
        <v>0</v>
      </c>
      <c r="S60" s="105"/>
      <c r="T60" s="106"/>
      <c r="U60" s="106"/>
      <c r="V60" s="106"/>
      <c r="W60" s="106"/>
      <c r="X60" s="98"/>
      <c r="Y60" s="98"/>
      <c r="Z60" s="98"/>
    </row>
    <row r="61" spans="1:26" ht="39.950000000000003" customHeight="1" x14ac:dyDescent="0.25">
      <c r="A61" s="105"/>
      <c r="B61" s="208"/>
      <c r="C61" s="310" t="s">
        <v>78</v>
      </c>
      <c r="D61" s="311"/>
      <c r="E61" s="312"/>
      <c r="F61" s="290"/>
      <c r="G61" s="291"/>
      <c r="H61" s="291"/>
      <c r="I61" s="291"/>
      <c r="J61" s="291"/>
      <c r="K61" s="291"/>
      <c r="L61" s="291"/>
      <c r="M61" s="291"/>
      <c r="N61" s="291"/>
      <c r="O61" s="291"/>
      <c r="P61" s="291"/>
      <c r="Q61" s="292"/>
      <c r="R61" s="48"/>
      <c r="S61" s="105"/>
      <c r="T61" s="106"/>
      <c r="U61" s="106"/>
      <c r="V61" s="106"/>
      <c r="W61" s="106"/>
      <c r="X61" s="98"/>
      <c r="Y61" s="98"/>
      <c r="Z61" s="98"/>
    </row>
    <row r="62" spans="1:26" ht="39.950000000000003" customHeight="1" x14ac:dyDescent="0.25">
      <c r="A62" s="105"/>
      <c r="B62" s="310" t="s">
        <v>79</v>
      </c>
      <c r="C62" s="312"/>
      <c r="D62" s="288"/>
      <c r="E62" s="289"/>
      <c r="F62" s="289"/>
      <c r="G62" s="289"/>
      <c r="H62" s="289"/>
      <c r="I62" s="289"/>
      <c r="J62" s="289"/>
      <c r="K62" s="289"/>
      <c r="L62" s="289"/>
      <c r="M62" s="289"/>
      <c r="N62" s="289"/>
      <c r="O62" s="289"/>
      <c r="P62" s="289"/>
      <c r="Q62" s="295"/>
      <c r="R62" s="127">
        <f>Q44</f>
        <v>0</v>
      </c>
      <c r="S62" s="105"/>
      <c r="T62" s="106"/>
      <c r="U62" s="106"/>
      <c r="V62" s="106"/>
      <c r="W62" s="106"/>
      <c r="X62" s="98"/>
      <c r="Y62" s="98"/>
      <c r="Z62" s="98"/>
    </row>
    <row r="63" spans="1:26" ht="39.950000000000003" customHeight="1" x14ac:dyDescent="0.25">
      <c r="A63" s="105"/>
      <c r="B63" s="208"/>
      <c r="C63" s="310" t="s">
        <v>80</v>
      </c>
      <c r="D63" s="311"/>
      <c r="E63" s="312"/>
      <c r="F63" s="290"/>
      <c r="G63" s="291"/>
      <c r="H63" s="291"/>
      <c r="I63" s="291"/>
      <c r="J63" s="291"/>
      <c r="K63" s="291"/>
      <c r="L63" s="291"/>
      <c r="M63" s="291"/>
      <c r="N63" s="291"/>
      <c r="O63" s="291"/>
      <c r="P63" s="291"/>
      <c r="Q63" s="292"/>
      <c r="R63" s="48"/>
      <c r="S63" s="105"/>
      <c r="T63" s="106"/>
      <c r="U63" s="106"/>
      <c r="V63" s="106"/>
      <c r="W63" s="106"/>
      <c r="X63" s="98"/>
      <c r="Y63" s="98"/>
      <c r="Z63" s="98"/>
    </row>
    <row r="64" spans="1:26" ht="39.950000000000003" customHeight="1" x14ac:dyDescent="0.25">
      <c r="A64" s="105"/>
      <c r="B64" s="293" t="s">
        <v>81</v>
      </c>
      <c r="C64" s="293"/>
      <c r="D64" s="287"/>
      <c r="E64" s="287"/>
      <c r="F64" s="287"/>
      <c r="G64" s="287"/>
      <c r="H64" s="287"/>
      <c r="I64" s="287"/>
      <c r="J64" s="287"/>
      <c r="K64" s="287"/>
      <c r="L64" s="287"/>
      <c r="M64" s="287"/>
      <c r="N64" s="287"/>
      <c r="O64" s="287"/>
      <c r="P64" s="287"/>
      <c r="Q64" s="287"/>
      <c r="R64" s="126">
        <f>Q52</f>
        <v>0</v>
      </c>
      <c r="S64" s="105"/>
      <c r="T64" s="106"/>
      <c r="U64" s="106"/>
      <c r="V64" s="106"/>
      <c r="W64" s="106"/>
      <c r="X64" s="98"/>
      <c r="Y64" s="98"/>
      <c r="Z64" s="98"/>
    </row>
    <row r="65" spans="1:26" ht="39.950000000000003" customHeight="1" x14ac:dyDescent="0.25">
      <c r="A65" s="105"/>
      <c r="B65" s="208"/>
      <c r="C65" s="310" t="s">
        <v>82</v>
      </c>
      <c r="D65" s="311"/>
      <c r="E65" s="312"/>
      <c r="F65" s="290"/>
      <c r="G65" s="291"/>
      <c r="H65" s="291"/>
      <c r="I65" s="291"/>
      <c r="J65" s="291"/>
      <c r="K65" s="291"/>
      <c r="L65" s="291"/>
      <c r="M65" s="291"/>
      <c r="N65" s="291"/>
      <c r="O65" s="291"/>
      <c r="P65" s="291"/>
      <c r="Q65" s="292"/>
      <c r="R65" s="48"/>
      <c r="S65" s="105"/>
      <c r="T65" s="106"/>
      <c r="U65" s="106"/>
      <c r="V65" s="106"/>
      <c r="W65" s="106"/>
      <c r="X65" s="98"/>
      <c r="Y65" s="98"/>
      <c r="Z65" s="98"/>
    </row>
    <row r="66" spans="1:26" ht="18.600000000000001" customHeight="1" x14ac:dyDescent="0.25">
      <c r="A66" s="105"/>
      <c r="B66" s="248" t="s">
        <v>83</v>
      </c>
      <c r="C66" s="249"/>
      <c r="D66" s="249"/>
      <c r="E66" s="249"/>
      <c r="F66" s="249"/>
      <c r="G66" s="249"/>
      <c r="H66" s="249"/>
      <c r="I66" s="249"/>
      <c r="J66" s="249"/>
      <c r="K66" s="249"/>
      <c r="L66" s="249"/>
      <c r="M66" s="249"/>
      <c r="N66" s="249"/>
      <c r="O66" s="249"/>
      <c r="P66" s="249"/>
      <c r="Q66" s="250"/>
      <c r="R66" s="128">
        <f>ROUND(SUM(R60:R65),0)</f>
        <v>0</v>
      </c>
      <c r="S66" s="105"/>
      <c r="T66" s="106"/>
      <c r="U66" s="106"/>
      <c r="V66" s="106"/>
      <c r="W66" s="106"/>
      <c r="X66" s="119">
        <f>R66</f>
        <v>0</v>
      </c>
      <c r="Y66" s="98"/>
      <c r="Z66" s="98"/>
    </row>
    <row r="67" spans="1:26" ht="15.75" customHeight="1" x14ac:dyDescent="0.25">
      <c r="A67" s="105"/>
      <c r="B67" s="263" t="s">
        <v>84</v>
      </c>
      <c r="C67" s="264"/>
      <c r="D67" s="264"/>
      <c r="E67" s="264"/>
      <c r="F67" s="264"/>
      <c r="G67" s="264"/>
      <c r="H67" s="264"/>
      <c r="I67" s="264"/>
      <c r="J67" s="264"/>
      <c r="K67" s="264"/>
      <c r="L67" s="264"/>
      <c r="M67" s="264"/>
      <c r="N67" s="264"/>
      <c r="O67" s="264"/>
      <c r="P67" s="264"/>
      <c r="Q67" s="264"/>
      <c r="R67" s="265"/>
      <c r="S67" s="105"/>
      <c r="T67" s="106"/>
      <c r="U67" s="106"/>
      <c r="V67" s="106"/>
      <c r="W67" s="106"/>
      <c r="X67" s="98"/>
      <c r="Y67" s="98"/>
      <c r="Z67" s="98"/>
    </row>
    <row r="68" spans="1:26" ht="39.950000000000003" customHeight="1" x14ac:dyDescent="0.25">
      <c r="A68" s="105"/>
      <c r="B68" s="324" t="s">
        <v>85</v>
      </c>
      <c r="C68" s="325"/>
      <c r="D68" s="326" t="s">
        <v>86</v>
      </c>
      <c r="E68" s="301"/>
      <c r="F68" s="301"/>
      <c r="G68" s="302"/>
      <c r="H68" s="301" t="s">
        <v>87</v>
      </c>
      <c r="I68" s="301"/>
      <c r="J68" s="301"/>
      <c r="K68" s="301"/>
      <c r="L68" s="301"/>
      <c r="M68" s="301"/>
      <c r="N68" s="301"/>
      <c r="O68" s="302"/>
      <c r="P68" s="129" t="s">
        <v>88</v>
      </c>
      <c r="Q68" s="130" t="s">
        <v>89</v>
      </c>
      <c r="R68" s="130" t="s">
        <v>72</v>
      </c>
      <c r="S68" s="105"/>
      <c r="T68" s="106"/>
      <c r="U68" s="106"/>
      <c r="V68" s="106" t="s">
        <v>90</v>
      </c>
      <c r="W68" s="106" t="s">
        <v>91</v>
      </c>
      <c r="X68" s="98"/>
      <c r="Y68" s="98"/>
      <c r="Z68" s="98"/>
    </row>
    <row r="69" spans="1:26" ht="39.950000000000003" customHeight="1" x14ac:dyDescent="0.25">
      <c r="A69" s="105"/>
      <c r="B69" s="303"/>
      <c r="C69" s="303"/>
      <c r="D69" s="261" t="str">
        <f t="shared" ref="D69:D71" si="12">IF(B69="","Select Contractor or Sub Awardee in Column B to continue","")</f>
        <v>Select Contractor or Sub Awardee in Column B to continue</v>
      </c>
      <c r="E69" s="298"/>
      <c r="F69" s="298"/>
      <c r="G69" s="262"/>
      <c r="H69" s="261" t="s">
        <v>92</v>
      </c>
      <c r="I69" s="298"/>
      <c r="J69" s="298"/>
      <c r="K69" s="298"/>
      <c r="L69" s="298"/>
      <c r="M69" s="262"/>
      <c r="N69" s="296" t="str">
        <f>IF(B69="Sub Grantee","You must also complete a sub budget","")</f>
        <v/>
      </c>
      <c r="O69" s="297"/>
      <c r="P69" s="49"/>
      <c r="Q69" s="50"/>
      <c r="R69" s="51">
        <f>ROUND(Q69*P69,2)</f>
        <v>0</v>
      </c>
      <c r="S69" s="105"/>
      <c r="T69" s="106"/>
      <c r="U69" s="110" t="str">
        <f>IF(B69="","",IF(D69="","",R69))</f>
        <v/>
      </c>
      <c r="V69" s="110" t="str">
        <f>IF(B69="Contractor","",IF(D69="","",D69))</f>
        <v>Select Contractor or Sub Awardee in Column B to continue</v>
      </c>
      <c r="W69" s="110">
        <f>IF(B69="Contractor",0,R69)</f>
        <v>0</v>
      </c>
      <c r="X69" s="98"/>
      <c r="Y69" s="98"/>
      <c r="Z69" s="98"/>
    </row>
    <row r="70" spans="1:26" ht="39.950000000000003" customHeight="1" x14ac:dyDescent="0.25">
      <c r="A70" s="105"/>
      <c r="B70" s="303"/>
      <c r="C70" s="303"/>
      <c r="D70" s="261" t="str">
        <f t="shared" si="12"/>
        <v>Select Contractor or Sub Awardee in Column B to continue</v>
      </c>
      <c r="E70" s="298"/>
      <c r="F70" s="298"/>
      <c r="G70" s="262"/>
      <c r="H70" s="261" t="s">
        <v>92</v>
      </c>
      <c r="I70" s="298"/>
      <c r="J70" s="298"/>
      <c r="K70" s="298"/>
      <c r="L70" s="298"/>
      <c r="M70" s="262"/>
      <c r="N70" s="296" t="str">
        <f>IF(B70="Sub Grantee","You must complete a sub budget","")</f>
        <v/>
      </c>
      <c r="O70" s="297"/>
      <c r="P70" s="49"/>
      <c r="Q70" s="50"/>
      <c r="R70" s="51">
        <f>ROUND(Q70*P70,2)</f>
        <v>0</v>
      </c>
      <c r="S70" s="105"/>
      <c r="T70" s="106"/>
      <c r="U70" s="110" t="str">
        <f>IF(B70="","",IF(D70="","",R70))</f>
        <v/>
      </c>
      <c r="V70" s="110" t="str">
        <f t="shared" ref="V70:V73" si="13">IF(B70="Contractor","",IF(D70="","",D70))</f>
        <v>Select Contractor or Sub Awardee in Column B to continue</v>
      </c>
      <c r="W70" s="110">
        <f>IF(B70="Contractor",0,R70)</f>
        <v>0</v>
      </c>
      <c r="X70" s="98"/>
      <c r="Y70" s="98"/>
      <c r="Z70" s="98"/>
    </row>
    <row r="71" spans="1:26" ht="39.950000000000003" customHeight="1" x14ac:dyDescent="0.25">
      <c r="A71" s="105"/>
      <c r="B71" s="299"/>
      <c r="C71" s="300"/>
      <c r="D71" s="261" t="str">
        <f t="shared" si="12"/>
        <v>Select Contractor or Sub Awardee in Column B to continue</v>
      </c>
      <c r="E71" s="298"/>
      <c r="F71" s="298"/>
      <c r="G71" s="262"/>
      <c r="H71" s="261" t="s">
        <v>92</v>
      </c>
      <c r="I71" s="298"/>
      <c r="J71" s="298"/>
      <c r="K71" s="298"/>
      <c r="L71" s="298"/>
      <c r="M71" s="262"/>
      <c r="N71" s="296" t="str">
        <f>IF(B71="Sub Grantee","You must complete a sub budget","")</f>
        <v/>
      </c>
      <c r="O71" s="297"/>
      <c r="P71" s="49"/>
      <c r="Q71" s="50"/>
      <c r="R71" s="51">
        <f>ROUND(Q71*P71,2)</f>
        <v>0</v>
      </c>
      <c r="S71" s="105"/>
      <c r="T71" s="106"/>
      <c r="U71" s="110" t="str">
        <f>IF(B71="","",IF(D71="","",R71))</f>
        <v/>
      </c>
      <c r="V71" s="110" t="str">
        <f t="shared" si="13"/>
        <v>Select Contractor or Sub Awardee in Column B to continue</v>
      </c>
      <c r="W71" s="110">
        <f>IF(B71="Contractor",0,R71)</f>
        <v>0</v>
      </c>
      <c r="X71" s="98"/>
      <c r="Y71" s="98"/>
      <c r="Z71" s="98"/>
    </row>
    <row r="72" spans="1:26" ht="39.950000000000003" customHeight="1" x14ac:dyDescent="0.25">
      <c r="A72" s="105"/>
      <c r="B72" s="299"/>
      <c r="C72" s="300"/>
      <c r="D72" s="261" t="str">
        <f t="shared" ref="D72:D73" si="14">IF(B72="","Select Contractor or Sub Awardee in Column B to continue","")</f>
        <v>Select Contractor or Sub Awardee in Column B to continue</v>
      </c>
      <c r="E72" s="298"/>
      <c r="F72" s="298"/>
      <c r="G72" s="262"/>
      <c r="H72" s="261" t="s">
        <v>92</v>
      </c>
      <c r="I72" s="298"/>
      <c r="J72" s="298"/>
      <c r="K72" s="298"/>
      <c r="L72" s="298"/>
      <c r="M72" s="262"/>
      <c r="N72" s="296" t="str">
        <f>IF(B72="Sub Grantee","You must complete a sub budget","")</f>
        <v/>
      </c>
      <c r="O72" s="297"/>
      <c r="P72" s="49"/>
      <c r="Q72" s="50"/>
      <c r="R72" s="51">
        <f t="shared" ref="R72:R73" si="15">ROUND(Q72*P72,2)</f>
        <v>0</v>
      </c>
      <c r="S72" s="105"/>
      <c r="T72" s="106"/>
      <c r="U72" s="110" t="str">
        <f>IF(B72="","",IF(D72="","",R72))</f>
        <v/>
      </c>
      <c r="V72" s="110" t="str">
        <f t="shared" si="13"/>
        <v>Select Contractor or Sub Awardee in Column B to continue</v>
      </c>
      <c r="W72" s="110">
        <f>IF(B72="Contractor",0,R72)</f>
        <v>0</v>
      </c>
      <c r="X72" s="98"/>
      <c r="Y72" s="98"/>
      <c r="Z72" s="98"/>
    </row>
    <row r="73" spans="1:26" ht="39.950000000000003" customHeight="1" x14ac:dyDescent="0.25">
      <c r="A73" s="105"/>
      <c r="B73" s="299"/>
      <c r="C73" s="300"/>
      <c r="D73" s="261" t="str">
        <f t="shared" si="14"/>
        <v>Select Contractor or Sub Awardee in Column B to continue</v>
      </c>
      <c r="E73" s="298"/>
      <c r="F73" s="298"/>
      <c r="G73" s="262"/>
      <c r="H73" s="261" t="s">
        <v>92</v>
      </c>
      <c r="I73" s="298"/>
      <c r="J73" s="298"/>
      <c r="K73" s="298"/>
      <c r="L73" s="298"/>
      <c r="M73" s="262"/>
      <c r="N73" s="296" t="str">
        <f>IF(B73="Sub Grantee","You must complete a sub budget","")</f>
        <v/>
      </c>
      <c r="O73" s="297"/>
      <c r="P73" s="49"/>
      <c r="Q73" s="50"/>
      <c r="R73" s="51">
        <f t="shared" si="15"/>
        <v>0</v>
      </c>
      <c r="S73" s="105"/>
      <c r="T73" s="106"/>
      <c r="U73" s="110" t="str">
        <f>IF(B73="","",IF(D73="","",R73))</f>
        <v/>
      </c>
      <c r="V73" s="110" t="str">
        <f t="shared" si="13"/>
        <v>Select Contractor or Sub Awardee in Column B to continue</v>
      </c>
      <c r="W73" s="110">
        <f>IF(B73="Contractor",0,R73)</f>
        <v>0</v>
      </c>
      <c r="X73" s="98"/>
      <c r="Y73" s="98"/>
      <c r="Z73" s="98"/>
    </row>
    <row r="74" spans="1:26" ht="18.600000000000001" customHeight="1" x14ac:dyDescent="0.25">
      <c r="A74" s="105"/>
      <c r="B74" s="361" t="s">
        <v>93</v>
      </c>
      <c r="C74" s="362"/>
      <c r="D74" s="362"/>
      <c r="E74" s="362"/>
      <c r="F74" s="362"/>
      <c r="G74" s="362"/>
      <c r="H74" s="362"/>
      <c r="I74" s="362"/>
      <c r="J74" s="362"/>
      <c r="K74" s="362"/>
      <c r="L74" s="362"/>
      <c r="M74" s="362"/>
      <c r="N74" s="362"/>
      <c r="O74" s="362"/>
      <c r="P74" s="362"/>
      <c r="Q74" s="363"/>
      <c r="R74" s="40">
        <f>ROUND(SUM(R69:R73),0)</f>
        <v>0</v>
      </c>
      <c r="S74" s="105"/>
      <c r="T74" s="106"/>
      <c r="U74" s="110">
        <f>SUM(U69:U73)</f>
        <v>0</v>
      </c>
      <c r="V74" s="106"/>
      <c r="W74" s="106"/>
      <c r="X74" s="119">
        <f>R74</f>
        <v>0</v>
      </c>
      <c r="Y74" s="98"/>
      <c r="Z74" s="98"/>
    </row>
    <row r="75" spans="1:26" ht="15.75" customHeight="1" x14ac:dyDescent="0.25">
      <c r="A75" s="105"/>
      <c r="B75" s="263" t="s">
        <v>94</v>
      </c>
      <c r="C75" s="264"/>
      <c r="D75" s="264"/>
      <c r="E75" s="264"/>
      <c r="F75" s="264"/>
      <c r="G75" s="264"/>
      <c r="H75" s="264"/>
      <c r="I75" s="264"/>
      <c r="J75" s="264"/>
      <c r="K75" s="264"/>
      <c r="L75" s="264"/>
      <c r="M75" s="264"/>
      <c r="N75" s="264"/>
      <c r="O75" s="264"/>
      <c r="P75" s="264"/>
      <c r="Q75" s="264"/>
      <c r="R75" s="265"/>
      <c r="S75" s="105"/>
      <c r="T75" s="106"/>
      <c r="U75" s="106"/>
      <c r="V75" s="106"/>
      <c r="W75" s="106"/>
      <c r="X75" s="98"/>
      <c r="Y75" s="98"/>
      <c r="Z75" s="98"/>
    </row>
    <row r="76" spans="1:26" ht="39.950000000000003" customHeight="1" x14ac:dyDescent="0.25">
      <c r="A76" s="105"/>
      <c r="B76" s="310" t="s">
        <v>95</v>
      </c>
      <c r="C76" s="311"/>
      <c r="D76" s="312"/>
      <c r="E76" s="310" t="s">
        <v>96</v>
      </c>
      <c r="F76" s="311"/>
      <c r="G76" s="311"/>
      <c r="H76" s="311"/>
      <c r="I76" s="311"/>
      <c r="J76" s="311"/>
      <c r="K76" s="311"/>
      <c r="L76" s="311"/>
      <c r="M76" s="311"/>
      <c r="N76" s="311"/>
      <c r="O76" s="311"/>
      <c r="P76" s="311"/>
      <c r="Q76" s="312"/>
      <c r="R76" s="210" t="s">
        <v>72</v>
      </c>
      <c r="S76" s="105"/>
      <c r="T76" s="106"/>
      <c r="U76" s="106"/>
      <c r="V76" s="106"/>
      <c r="W76" s="106"/>
      <c r="X76" s="98"/>
      <c r="Y76" s="98"/>
      <c r="Z76" s="98"/>
    </row>
    <row r="77" spans="1:26" ht="39.950000000000003" customHeight="1" x14ac:dyDescent="0.25">
      <c r="A77" s="105"/>
      <c r="B77" s="323"/>
      <c r="C77" s="323"/>
      <c r="D77" s="323"/>
      <c r="E77" s="287" t="str">
        <f>IF(B77="","Select Supply Category in Column B","")</f>
        <v>Select Supply Category in Column B</v>
      </c>
      <c r="F77" s="287"/>
      <c r="G77" s="287"/>
      <c r="H77" s="287"/>
      <c r="I77" s="287"/>
      <c r="J77" s="287"/>
      <c r="K77" s="287"/>
      <c r="L77" s="287"/>
      <c r="M77" s="287"/>
      <c r="N77" s="287"/>
      <c r="O77" s="287"/>
      <c r="P77" s="287"/>
      <c r="Q77" s="287"/>
      <c r="R77" s="52"/>
      <c r="S77" s="105"/>
      <c r="T77" s="106"/>
      <c r="U77" s="106"/>
      <c r="V77" s="106"/>
      <c r="W77" s="106"/>
      <c r="X77" s="98"/>
      <c r="Y77" s="98"/>
      <c r="Z77" s="98"/>
    </row>
    <row r="78" spans="1:26" ht="39.950000000000003" customHeight="1" x14ac:dyDescent="0.25">
      <c r="A78" s="105"/>
      <c r="B78" s="323"/>
      <c r="C78" s="323"/>
      <c r="D78" s="323"/>
      <c r="E78" s="287" t="str">
        <f t="shared" ref="E78:E82" si="16">IF(B78="","Select Supply Category in Column B","")</f>
        <v>Select Supply Category in Column B</v>
      </c>
      <c r="F78" s="287"/>
      <c r="G78" s="287"/>
      <c r="H78" s="287"/>
      <c r="I78" s="287"/>
      <c r="J78" s="287"/>
      <c r="K78" s="287"/>
      <c r="L78" s="287"/>
      <c r="M78" s="287"/>
      <c r="N78" s="287"/>
      <c r="O78" s="287"/>
      <c r="P78" s="287"/>
      <c r="Q78" s="287"/>
      <c r="R78" s="52"/>
      <c r="S78" s="105"/>
      <c r="T78" s="106"/>
      <c r="U78" s="106"/>
      <c r="V78" s="106"/>
      <c r="W78" s="106"/>
      <c r="X78" s="98"/>
      <c r="Y78" s="98"/>
      <c r="Z78" s="98"/>
    </row>
    <row r="79" spans="1:26" ht="39.950000000000003" customHeight="1" x14ac:dyDescent="0.25">
      <c r="A79" s="105"/>
      <c r="B79" s="323"/>
      <c r="C79" s="323"/>
      <c r="D79" s="323"/>
      <c r="E79" s="287" t="str">
        <f t="shared" si="16"/>
        <v>Select Supply Category in Column B</v>
      </c>
      <c r="F79" s="287"/>
      <c r="G79" s="287"/>
      <c r="H79" s="287"/>
      <c r="I79" s="287"/>
      <c r="J79" s="287"/>
      <c r="K79" s="287"/>
      <c r="L79" s="287"/>
      <c r="M79" s="287"/>
      <c r="N79" s="287"/>
      <c r="O79" s="287"/>
      <c r="P79" s="287"/>
      <c r="Q79" s="287"/>
      <c r="R79" s="52"/>
      <c r="S79" s="105"/>
      <c r="T79" s="106"/>
      <c r="U79" s="106"/>
      <c r="V79" s="106"/>
      <c r="W79" s="106"/>
      <c r="X79" s="98"/>
      <c r="Y79" s="98"/>
      <c r="Z79" s="98"/>
    </row>
    <row r="80" spans="1:26" ht="39.950000000000003" customHeight="1" x14ac:dyDescent="0.25">
      <c r="A80" s="105"/>
      <c r="B80" s="323"/>
      <c r="C80" s="323"/>
      <c r="D80" s="323"/>
      <c r="E80" s="287" t="str">
        <f t="shared" si="16"/>
        <v>Select Supply Category in Column B</v>
      </c>
      <c r="F80" s="287"/>
      <c r="G80" s="287"/>
      <c r="H80" s="287"/>
      <c r="I80" s="287"/>
      <c r="J80" s="287"/>
      <c r="K80" s="287"/>
      <c r="L80" s="287"/>
      <c r="M80" s="287"/>
      <c r="N80" s="287"/>
      <c r="O80" s="287"/>
      <c r="P80" s="287"/>
      <c r="Q80" s="287"/>
      <c r="R80" s="52"/>
      <c r="S80" s="105"/>
      <c r="T80" s="106"/>
      <c r="U80" s="106"/>
      <c r="V80" s="106"/>
      <c r="W80" s="106"/>
      <c r="X80" s="98"/>
      <c r="Y80" s="98"/>
      <c r="Z80" s="98"/>
    </row>
    <row r="81" spans="1:26" ht="39.950000000000003" customHeight="1" x14ac:dyDescent="0.25">
      <c r="A81" s="105"/>
      <c r="B81" s="323"/>
      <c r="C81" s="323"/>
      <c r="D81" s="323"/>
      <c r="E81" s="287" t="str">
        <f t="shared" si="16"/>
        <v>Select Supply Category in Column B</v>
      </c>
      <c r="F81" s="287"/>
      <c r="G81" s="287"/>
      <c r="H81" s="287"/>
      <c r="I81" s="287"/>
      <c r="J81" s="287"/>
      <c r="K81" s="287"/>
      <c r="L81" s="287"/>
      <c r="M81" s="287"/>
      <c r="N81" s="287"/>
      <c r="O81" s="287"/>
      <c r="P81" s="287"/>
      <c r="Q81" s="287"/>
      <c r="R81" s="52"/>
      <c r="S81" s="105"/>
      <c r="T81" s="106"/>
      <c r="U81" s="106"/>
      <c r="V81" s="106"/>
      <c r="W81" s="106"/>
      <c r="X81" s="98"/>
      <c r="Y81" s="98"/>
      <c r="Z81" s="98"/>
    </row>
    <row r="82" spans="1:26" ht="39.950000000000003" customHeight="1" x14ac:dyDescent="0.25">
      <c r="A82" s="105"/>
      <c r="B82" s="323"/>
      <c r="C82" s="323"/>
      <c r="D82" s="323"/>
      <c r="E82" s="287" t="str">
        <f t="shared" si="16"/>
        <v>Select Supply Category in Column B</v>
      </c>
      <c r="F82" s="287"/>
      <c r="G82" s="287"/>
      <c r="H82" s="287"/>
      <c r="I82" s="287"/>
      <c r="J82" s="287"/>
      <c r="K82" s="287"/>
      <c r="L82" s="287"/>
      <c r="M82" s="287"/>
      <c r="N82" s="287"/>
      <c r="O82" s="287"/>
      <c r="P82" s="287"/>
      <c r="Q82" s="287"/>
      <c r="R82" s="52"/>
      <c r="S82" s="105"/>
      <c r="T82" s="106"/>
      <c r="U82" s="106"/>
      <c r="V82" s="106"/>
      <c r="W82" s="106"/>
      <c r="X82" s="98"/>
      <c r="Y82" s="98"/>
      <c r="Z82" s="98"/>
    </row>
    <row r="83" spans="1:26" ht="18" customHeight="1" x14ac:dyDescent="0.25">
      <c r="A83" s="105"/>
      <c r="B83" s="248" t="s">
        <v>97</v>
      </c>
      <c r="C83" s="249"/>
      <c r="D83" s="249"/>
      <c r="E83" s="249"/>
      <c r="F83" s="249"/>
      <c r="G83" s="249"/>
      <c r="H83" s="249"/>
      <c r="I83" s="249"/>
      <c r="J83" s="249"/>
      <c r="K83" s="249"/>
      <c r="L83" s="249"/>
      <c r="M83" s="249"/>
      <c r="N83" s="249"/>
      <c r="O83" s="249"/>
      <c r="P83" s="249"/>
      <c r="Q83" s="250"/>
      <c r="R83" s="53">
        <f>ROUND(SUM(R77:R82),0)</f>
        <v>0</v>
      </c>
      <c r="S83" s="105"/>
      <c r="T83" s="106"/>
      <c r="U83" s="106"/>
      <c r="V83" s="106"/>
      <c r="W83" s="106"/>
      <c r="X83" s="119">
        <f>R83</f>
        <v>0</v>
      </c>
      <c r="Y83" s="98"/>
      <c r="Z83" s="98"/>
    </row>
    <row r="84" spans="1:26" ht="15.75" customHeight="1" x14ac:dyDescent="0.25">
      <c r="A84" s="105"/>
      <c r="B84" s="294" t="s">
        <v>98</v>
      </c>
      <c r="C84" s="278"/>
      <c r="D84" s="278"/>
      <c r="E84" s="278"/>
      <c r="F84" s="278"/>
      <c r="G84" s="278"/>
      <c r="H84" s="278"/>
      <c r="I84" s="278"/>
      <c r="J84" s="278"/>
      <c r="K84" s="278"/>
      <c r="L84" s="278"/>
      <c r="M84" s="278"/>
      <c r="N84" s="278"/>
      <c r="O84" s="278"/>
      <c r="P84" s="278"/>
      <c r="Q84" s="278"/>
      <c r="R84" s="279"/>
      <c r="S84" s="105"/>
      <c r="T84" s="106"/>
      <c r="U84" s="106"/>
      <c r="V84" s="106"/>
      <c r="W84" s="106"/>
      <c r="X84" s="98"/>
      <c r="Y84" s="98"/>
      <c r="Z84" s="98"/>
    </row>
    <row r="85" spans="1:26" ht="39.950000000000003" customHeight="1" x14ac:dyDescent="0.25">
      <c r="A85" s="105"/>
      <c r="B85" s="319" t="s">
        <v>95</v>
      </c>
      <c r="C85" s="320"/>
      <c r="D85" s="321"/>
      <c r="E85" s="322" t="s">
        <v>99</v>
      </c>
      <c r="F85" s="322"/>
      <c r="G85" s="322"/>
      <c r="H85" s="322" t="s">
        <v>100</v>
      </c>
      <c r="I85" s="322"/>
      <c r="J85" s="322"/>
      <c r="K85" s="322"/>
      <c r="L85" s="322"/>
      <c r="M85" s="322"/>
      <c r="N85" s="322"/>
      <c r="O85" s="322"/>
      <c r="P85" s="131" t="s">
        <v>101</v>
      </c>
      <c r="Q85" s="131" t="s">
        <v>102</v>
      </c>
      <c r="R85" s="132" t="s">
        <v>76</v>
      </c>
      <c r="S85" s="105"/>
      <c r="T85" s="106"/>
      <c r="U85" s="106"/>
      <c r="V85" s="106"/>
      <c r="W85" s="106"/>
      <c r="X85" s="98"/>
      <c r="Y85" s="98"/>
      <c r="Z85" s="98"/>
    </row>
    <row r="86" spans="1:26" ht="39.950000000000003" customHeight="1" x14ac:dyDescent="0.25">
      <c r="A86" s="105"/>
      <c r="B86" s="313"/>
      <c r="C86" s="314"/>
      <c r="D86" s="315"/>
      <c r="E86" s="316" t="str">
        <f>IF(B86="","Select Category in Column B","")</f>
        <v>Select Category in Column B</v>
      </c>
      <c r="F86" s="317"/>
      <c r="G86" s="318"/>
      <c r="H86" s="316" t="str">
        <f>IF(B86="","Select Category in Column B","")</f>
        <v>Select Category in Column B</v>
      </c>
      <c r="I86" s="317"/>
      <c r="J86" s="317"/>
      <c r="K86" s="317"/>
      <c r="L86" s="317"/>
      <c r="M86" s="317"/>
      <c r="N86" s="317"/>
      <c r="O86" s="318"/>
      <c r="P86" s="54"/>
      <c r="Q86" s="55"/>
      <c r="R86" s="40">
        <f>ROUND(Q86*P86,2)</f>
        <v>0</v>
      </c>
      <c r="S86" s="105"/>
      <c r="T86" s="106"/>
      <c r="U86" s="110">
        <v>0</v>
      </c>
      <c r="V86" s="134"/>
      <c r="W86" s="106"/>
      <c r="X86" s="98"/>
      <c r="Y86" s="98"/>
      <c r="Z86" s="98"/>
    </row>
    <row r="87" spans="1:26" ht="39.950000000000003" customHeight="1" x14ac:dyDescent="0.25">
      <c r="A87" s="105"/>
      <c r="B87" s="313"/>
      <c r="C87" s="314"/>
      <c r="D87" s="315"/>
      <c r="E87" s="316" t="str">
        <f t="shared" ref="E87:E89" si="17">IF(B87="","Select Category in Column B","")</f>
        <v>Select Category in Column B</v>
      </c>
      <c r="F87" s="317"/>
      <c r="G87" s="318"/>
      <c r="H87" s="316" t="str">
        <f t="shared" ref="H87:H89" si="18">IF(B87="","Select Category in Column B","")</f>
        <v>Select Category in Column B</v>
      </c>
      <c r="I87" s="317"/>
      <c r="J87" s="317"/>
      <c r="K87" s="317"/>
      <c r="L87" s="317"/>
      <c r="M87" s="317"/>
      <c r="N87" s="317"/>
      <c r="O87" s="318"/>
      <c r="P87" s="54"/>
      <c r="Q87" s="55"/>
      <c r="R87" s="40">
        <f t="shared" ref="R87:R89" si="19">ROUND(Q87*P87,2)</f>
        <v>0</v>
      </c>
      <c r="S87" s="105"/>
      <c r="T87" s="106"/>
      <c r="U87" s="110">
        <v>0</v>
      </c>
      <c r="V87" s="134"/>
      <c r="W87" s="106"/>
      <c r="X87" s="98"/>
      <c r="Y87" s="98"/>
      <c r="Z87" s="98"/>
    </row>
    <row r="88" spans="1:26" ht="39.950000000000003" customHeight="1" x14ac:dyDescent="0.25">
      <c r="A88" s="105"/>
      <c r="B88" s="313"/>
      <c r="C88" s="314"/>
      <c r="D88" s="315"/>
      <c r="E88" s="316" t="str">
        <f t="shared" si="17"/>
        <v>Select Category in Column B</v>
      </c>
      <c r="F88" s="317"/>
      <c r="G88" s="318"/>
      <c r="H88" s="316" t="str">
        <f t="shared" si="18"/>
        <v>Select Category in Column B</v>
      </c>
      <c r="I88" s="317"/>
      <c r="J88" s="317"/>
      <c r="K88" s="317"/>
      <c r="L88" s="317"/>
      <c r="M88" s="317"/>
      <c r="N88" s="317"/>
      <c r="O88" s="318"/>
      <c r="P88" s="56"/>
      <c r="Q88" s="55"/>
      <c r="R88" s="40">
        <f t="shared" si="19"/>
        <v>0</v>
      </c>
      <c r="S88" s="105"/>
      <c r="T88" s="106"/>
      <c r="U88" s="110">
        <v>0</v>
      </c>
      <c r="V88" s="134"/>
      <c r="W88" s="106"/>
      <c r="X88" s="98"/>
      <c r="Y88" s="98"/>
      <c r="Z88" s="98"/>
    </row>
    <row r="89" spans="1:26" ht="39.950000000000003" customHeight="1" x14ac:dyDescent="0.25">
      <c r="A89" s="105"/>
      <c r="B89" s="313"/>
      <c r="C89" s="314"/>
      <c r="D89" s="315"/>
      <c r="E89" s="316" t="str">
        <f t="shared" si="17"/>
        <v>Select Category in Column B</v>
      </c>
      <c r="F89" s="317"/>
      <c r="G89" s="318"/>
      <c r="H89" s="316" t="str">
        <f t="shared" si="18"/>
        <v>Select Category in Column B</v>
      </c>
      <c r="I89" s="317"/>
      <c r="J89" s="317"/>
      <c r="K89" s="317"/>
      <c r="L89" s="317"/>
      <c r="M89" s="317"/>
      <c r="N89" s="317"/>
      <c r="O89" s="318"/>
      <c r="P89" s="56"/>
      <c r="Q89" s="55"/>
      <c r="R89" s="40">
        <f t="shared" si="19"/>
        <v>0</v>
      </c>
      <c r="S89" s="105"/>
      <c r="T89" s="106"/>
      <c r="U89" s="110">
        <v>0</v>
      </c>
      <c r="V89" s="134"/>
      <c r="W89" s="106"/>
      <c r="X89" s="98"/>
      <c r="Y89" s="98"/>
      <c r="Z89" s="98"/>
    </row>
    <row r="90" spans="1:26" ht="39.950000000000003" hidden="1" customHeight="1" x14ac:dyDescent="0.25">
      <c r="A90" s="105"/>
      <c r="B90" s="327"/>
      <c r="C90" s="328"/>
      <c r="D90" s="329"/>
      <c r="E90" s="330" t="str">
        <f t="shared" ref="E90:E92" si="20">IF(B90="","Select Category in Column B",0)</f>
        <v>Select Category in Column B</v>
      </c>
      <c r="F90" s="331"/>
      <c r="G90" s="332"/>
      <c r="H90" s="330" t="str">
        <f t="shared" ref="H90:H92" si="21">IF(B90="","Select Category in Column B",0)</f>
        <v>Select Category in Column B</v>
      </c>
      <c r="I90" s="331"/>
      <c r="J90" s="331"/>
      <c r="K90" s="331"/>
      <c r="L90" s="331"/>
      <c r="M90" s="331"/>
      <c r="N90" s="331"/>
      <c r="O90" s="332"/>
      <c r="P90" s="135"/>
      <c r="Q90" s="133"/>
      <c r="R90" s="40">
        <f t="shared" ref="R90:R92" si="22">ROUND(Q90*P90,0)</f>
        <v>0</v>
      </c>
      <c r="S90" s="105"/>
      <c r="T90" s="106"/>
      <c r="U90" s="110">
        <v>0</v>
      </c>
      <c r="V90" s="134"/>
      <c r="W90" s="106"/>
      <c r="X90" s="98"/>
      <c r="Y90" s="98"/>
      <c r="Z90" s="98"/>
    </row>
    <row r="91" spans="1:26" ht="39.950000000000003" hidden="1" customHeight="1" x14ac:dyDescent="0.25">
      <c r="A91" s="105"/>
      <c r="B91" s="327"/>
      <c r="C91" s="328"/>
      <c r="D91" s="329"/>
      <c r="E91" s="330" t="str">
        <f t="shared" si="20"/>
        <v>Select Category in Column B</v>
      </c>
      <c r="F91" s="331"/>
      <c r="G91" s="332"/>
      <c r="H91" s="330" t="str">
        <f t="shared" si="21"/>
        <v>Select Category in Column B</v>
      </c>
      <c r="I91" s="331"/>
      <c r="J91" s="331"/>
      <c r="K91" s="331"/>
      <c r="L91" s="331"/>
      <c r="M91" s="331"/>
      <c r="N91" s="331"/>
      <c r="O91" s="332"/>
      <c r="P91" s="136"/>
      <c r="Q91" s="133"/>
      <c r="R91" s="40">
        <f t="shared" si="22"/>
        <v>0</v>
      </c>
      <c r="S91" s="105"/>
      <c r="T91" s="106"/>
      <c r="U91" s="110">
        <v>0</v>
      </c>
      <c r="V91" s="134"/>
      <c r="W91" s="106"/>
      <c r="X91" s="98"/>
      <c r="Y91" s="98"/>
      <c r="Z91" s="98"/>
    </row>
    <row r="92" spans="1:26" ht="39.950000000000003" hidden="1" customHeight="1" x14ac:dyDescent="0.25">
      <c r="A92" s="105"/>
      <c r="B92" s="327"/>
      <c r="C92" s="328"/>
      <c r="D92" s="329" t="str">
        <f>IF(B92="","Select Travel Category in Column B.",0)</f>
        <v>Select Travel Category in Column B.</v>
      </c>
      <c r="E92" s="330" t="str">
        <f t="shared" si="20"/>
        <v>Select Category in Column B</v>
      </c>
      <c r="F92" s="331"/>
      <c r="G92" s="332"/>
      <c r="H92" s="330" t="str">
        <f t="shared" si="21"/>
        <v>Select Category in Column B</v>
      </c>
      <c r="I92" s="331"/>
      <c r="J92" s="331"/>
      <c r="K92" s="331"/>
      <c r="L92" s="331"/>
      <c r="M92" s="331"/>
      <c r="N92" s="331"/>
      <c r="O92" s="332"/>
      <c r="P92" s="136"/>
      <c r="Q92" s="133"/>
      <c r="R92" s="40">
        <f t="shared" si="22"/>
        <v>0</v>
      </c>
      <c r="S92" s="105"/>
      <c r="T92" s="106"/>
      <c r="U92" s="110">
        <v>0</v>
      </c>
      <c r="V92" s="134"/>
      <c r="W92" s="106"/>
      <c r="X92" s="98"/>
      <c r="Y92" s="98"/>
      <c r="Z92" s="98"/>
    </row>
    <row r="93" spans="1:26" ht="18" customHeight="1" x14ac:dyDescent="0.25">
      <c r="A93" s="105"/>
      <c r="B93" s="248" t="s">
        <v>103</v>
      </c>
      <c r="C93" s="249"/>
      <c r="D93" s="249"/>
      <c r="E93" s="249"/>
      <c r="F93" s="249"/>
      <c r="G93" s="249"/>
      <c r="H93" s="249"/>
      <c r="I93" s="249"/>
      <c r="J93" s="249"/>
      <c r="K93" s="249"/>
      <c r="L93" s="249"/>
      <c r="M93" s="249"/>
      <c r="N93" s="249"/>
      <c r="O93" s="249"/>
      <c r="P93" s="249"/>
      <c r="Q93" s="250"/>
      <c r="R93" s="53">
        <f>ROUND(SUM(R86:R92),0)</f>
        <v>0</v>
      </c>
      <c r="S93" s="105"/>
      <c r="T93" s="106"/>
      <c r="U93" s="137">
        <f>SUM(U86:U92)</f>
        <v>0</v>
      </c>
      <c r="V93" s="134"/>
      <c r="W93" s="106"/>
      <c r="X93" s="119">
        <f>R93</f>
        <v>0</v>
      </c>
      <c r="Y93" s="98"/>
      <c r="Z93" s="98"/>
    </row>
    <row r="94" spans="1:26" ht="15.75" customHeight="1" x14ac:dyDescent="0.25">
      <c r="A94" s="105"/>
      <c r="B94" s="294" t="s">
        <v>104</v>
      </c>
      <c r="C94" s="278"/>
      <c r="D94" s="278"/>
      <c r="E94" s="278"/>
      <c r="F94" s="278"/>
      <c r="G94" s="278"/>
      <c r="H94" s="278"/>
      <c r="I94" s="278"/>
      <c r="J94" s="278"/>
      <c r="K94" s="278"/>
      <c r="L94" s="278"/>
      <c r="M94" s="278"/>
      <c r="N94" s="278"/>
      <c r="O94" s="278"/>
      <c r="P94" s="278"/>
      <c r="Q94" s="278"/>
      <c r="R94" s="279"/>
      <c r="S94" s="105"/>
      <c r="T94" s="106"/>
      <c r="U94" s="106"/>
      <c r="V94" s="134"/>
      <c r="W94" s="106"/>
      <c r="X94" s="98"/>
      <c r="Y94" s="98"/>
      <c r="Z94" s="98"/>
    </row>
    <row r="95" spans="1:26" ht="39.950000000000003" customHeight="1" x14ac:dyDescent="0.25">
      <c r="A95" s="105"/>
      <c r="B95" s="333" t="s">
        <v>105</v>
      </c>
      <c r="C95" s="334"/>
      <c r="D95" s="335"/>
      <c r="E95" s="333" t="s">
        <v>106</v>
      </c>
      <c r="F95" s="334"/>
      <c r="G95" s="334"/>
      <c r="H95" s="334"/>
      <c r="I95" s="334"/>
      <c r="J95" s="334"/>
      <c r="K95" s="334"/>
      <c r="L95" s="334"/>
      <c r="M95" s="334"/>
      <c r="N95" s="334"/>
      <c r="O95" s="334"/>
      <c r="P95" s="334"/>
      <c r="Q95" s="334"/>
      <c r="R95" s="335"/>
      <c r="S95" s="105"/>
      <c r="T95" s="106"/>
      <c r="U95" s="106"/>
      <c r="V95" s="134"/>
      <c r="W95" s="106"/>
      <c r="X95" s="98"/>
      <c r="Y95" s="98"/>
      <c r="Z95" s="98"/>
    </row>
    <row r="96" spans="1:26" ht="39.950000000000003" customHeight="1" x14ac:dyDescent="0.25">
      <c r="A96" s="105"/>
      <c r="B96" s="323"/>
      <c r="C96" s="323"/>
      <c r="D96" s="323"/>
      <c r="E96" s="287" t="str">
        <f>IF(B96="","Select Category in Column B","")</f>
        <v>Select Category in Column B</v>
      </c>
      <c r="F96" s="287"/>
      <c r="G96" s="287"/>
      <c r="H96" s="287"/>
      <c r="I96" s="287"/>
      <c r="J96" s="287"/>
      <c r="K96" s="287"/>
      <c r="L96" s="287"/>
      <c r="M96" s="287"/>
      <c r="N96" s="287"/>
      <c r="O96" s="287"/>
      <c r="P96" s="287"/>
      <c r="Q96" s="287"/>
      <c r="R96" s="52"/>
      <c r="S96" s="105"/>
      <c r="T96" s="106"/>
      <c r="U96" s="106"/>
      <c r="V96" s="134"/>
      <c r="W96" s="106"/>
      <c r="X96" s="98"/>
      <c r="Y96" s="98"/>
      <c r="Z96" s="98"/>
    </row>
    <row r="97" spans="1:26" ht="39.950000000000003" customHeight="1" x14ac:dyDescent="0.25">
      <c r="A97" s="105"/>
      <c r="B97" s="323"/>
      <c r="C97" s="323"/>
      <c r="D97" s="323"/>
      <c r="E97" s="287" t="str">
        <f t="shared" ref="E97:E101" si="23">IF(B97="","Select Category in Column B","")</f>
        <v>Select Category in Column B</v>
      </c>
      <c r="F97" s="287"/>
      <c r="G97" s="287"/>
      <c r="H97" s="287"/>
      <c r="I97" s="287"/>
      <c r="J97" s="287"/>
      <c r="K97" s="287"/>
      <c r="L97" s="287"/>
      <c r="M97" s="287"/>
      <c r="N97" s="287"/>
      <c r="O97" s="287"/>
      <c r="P97" s="287"/>
      <c r="Q97" s="287"/>
      <c r="R97" s="52"/>
      <c r="S97" s="105"/>
      <c r="T97" s="106"/>
      <c r="U97" s="106"/>
      <c r="V97" s="134"/>
      <c r="W97" s="106"/>
      <c r="X97" s="98"/>
      <c r="Y97" s="98"/>
      <c r="Z97" s="98"/>
    </row>
    <row r="98" spans="1:26" ht="39.950000000000003" customHeight="1" x14ac:dyDescent="0.25">
      <c r="A98" s="105"/>
      <c r="B98" s="323"/>
      <c r="C98" s="323"/>
      <c r="D98" s="323"/>
      <c r="E98" s="287" t="str">
        <f t="shared" si="23"/>
        <v>Select Category in Column B</v>
      </c>
      <c r="F98" s="287"/>
      <c r="G98" s="287"/>
      <c r="H98" s="287"/>
      <c r="I98" s="287"/>
      <c r="J98" s="287"/>
      <c r="K98" s="287"/>
      <c r="L98" s="287"/>
      <c r="M98" s="287"/>
      <c r="N98" s="287"/>
      <c r="O98" s="287"/>
      <c r="P98" s="287"/>
      <c r="Q98" s="287"/>
      <c r="R98" s="52"/>
      <c r="S98" s="105"/>
      <c r="T98" s="106"/>
      <c r="U98" s="106"/>
      <c r="V98" s="134"/>
      <c r="W98" s="106"/>
      <c r="X98" s="98"/>
      <c r="Y98" s="98"/>
      <c r="Z98" s="98"/>
    </row>
    <row r="99" spans="1:26" ht="39.950000000000003" customHeight="1" x14ac:dyDescent="0.25">
      <c r="A99" s="105"/>
      <c r="B99" s="323"/>
      <c r="C99" s="323"/>
      <c r="D99" s="323"/>
      <c r="E99" s="287" t="str">
        <f t="shared" si="23"/>
        <v>Select Category in Column B</v>
      </c>
      <c r="F99" s="287"/>
      <c r="G99" s="287"/>
      <c r="H99" s="287"/>
      <c r="I99" s="287"/>
      <c r="J99" s="287"/>
      <c r="K99" s="287"/>
      <c r="L99" s="287"/>
      <c r="M99" s="287"/>
      <c r="N99" s="287"/>
      <c r="O99" s="287"/>
      <c r="P99" s="287"/>
      <c r="Q99" s="287"/>
      <c r="R99" s="52"/>
      <c r="S99" s="105"/>
      <c r="T99" s="106"/>
      <c r="U99" s="106"/>
      <c r="V99" s="106"/>
      <c r="W99" s="106"/>
      <c r="X99" s="98"/>
      <c r="Y99" s="98"/>
      <c r="Z99" s="98"/>
    </row>
    <row r="100" spans="1:26" ht="39.950000000000003" customHeight="1" x14ac:dyDescent="0.25">
      <c r="A100" s="105"/>
      <c r="B100" s="323"/>
      <c r="C100" s="323"/>
      <c r="D100" s="323"/>
      <c r="E100" s="287" t="str">
        <f t="shared" si="23"/>
        <v>Select Category in Column B</v>
      </c>
      <c r="F100" s="287"/>
      <c r="G100" s="287"/>
      <c r="H100" s="287"/>
      <c r="I100" s="287"/>
      <c r="J100" s="287"/>
      <c r="K100" s="287"/>
      <c r="L100" s="287"/>
      <c r="M100" s="287"/>
      <c r="N100" s="287"/>
      <c r="O100" s="287"/>
      <c r="P100" s="287"/>
      <c r="Q100" s="287"/>
      <c r="R100" s="52"/>
      <c r="S100" s="105"/>
      <c r="T100" s="106"/>
      <c r="U100" s="106"/>
      <c r="V100" s="106"/>
      <c r="W100" s="106"/>
      <c r="X100" s="98"/>
      <c r="Y100" s="98"/>
      <c r="Z100" s="98"/>
    </row>
    <row r="101" spans="1:26" ht="39.950000000000003" customHeight="1" x14ac:dyDescent="0.25">
      <c r="A101" s="105"/>
      <c r="B101" s="323"/>
      <c r="C101" s="323"/>
      <c r="D101" s="323"/>
      <c r="E101" s="287" t="str">
        <f t="shared" si="23"/>
        <v>Select Category in Column B</v>
      </c>
      <c r="F101" s="287"/>
      <c r="G101" s="287"/>
      <c r="H101" s="287"/>
      <c r="I101" s="287"/>
      <c r="J101" s="287"/>
      <c r="K101" s="287"/>
      <c r="L101" s="287"/>
      <c r="M101" s="287"/>
      <c r="N101" s="287"/>
      <c r="O101" s="287"/>
      <c r="P101" s="287"/>
      <c r="Q101" s="287"/>
      <c r="R101" s="52"/>
      <c r="S101" s="105"/>
      <c r="T101" s="106"/>
      <c r="U101" s="106"/>
      <c r="V101" s="106"/>
      <c r="W101" s="106"/>
      <c r="X101" s="98"/>
      <c r="Y101" s="98"/>
      <c r="Z101" s="98"/>
    </row>
    <row r="102" spans="1:26" ht="19.350000000000001" customHeight="1" x14ac:dyDescent="0.25">
      <c r="A102" s="105"/>
      <c r="B102" s="248" t="s">
        <v>107</v>
      </c>
      <c r="C102" s="249"/>
      <c r="D102" s="249"/>
      <c r="E102" s="249"/>
      <c r="F102" s="249"/>
      <c r="G102" s="249"/>
      <c r="H102" s="249"/>
      <c r="I102" s="249"/>
      <c r="J102" s="249"/>
      <c r="K102" s="249"/>
      <c r="L102" s="249"/>
      <c r="M102" s="249"/>
      <c r="N102" s="249"/>
      <c r="O102" s="249"/>
      <c r="P102" s="249"/>
      <c r="Q102" s="250"/>
      <c r="R102" s="53">
        <f>ROUND(SUM(R96:R101),0)</f>
        <v>0</v>
      </c>
      <c r="S102" s="105"/>
      <c r="T102" s="106"/>
      <c r="U102" s="106"/>
      <c r="V102" s="106"/>
      <c r="W102" s="106"/>
      <c r="X102" s="119">
        <f>R102</f>
        <v>0</v>
      </c>
      <c r="Y102" s="98"/>
      <c r="Z102" s="98"/>
    </row>
    <row r="103" spans="1:26" ht="15.75" customHeight="1" x14ac:dyDescent="0.25">
      <c r="A103" s="105"/>
      <c r="B103" s="348" t="s">
        <v>108</v>
      </c>
      <c r="C103" s="349"/>
      <c r="D103" s="349"/>
      <c r="E103" s="349"/>
      <c r="F103" s="349"/>
      <c r="G103" s="349"/>
      <c r="H103" s="349"/>
      <c r="I103" s="349"/>
      <c r="J103" s="349"/>
      <c r="K103" s="349"/>
      <c r="L103" s="349"/>
      <c r="M103" s="349"/>
      <c r="N103" s="349"/>
      <c r="O103" s="349"/>
      <c r="P103" s="349"/>
      <c r="Q103" s="349"/>
      <c r="R103" s="279"/>
      <c r="S103" s="105"/>
      <c r="T103" s="106"/>
      <c r="U103" s="106"/>
      <c r="V103" s="106"/>
      <c r="W103" s="106"/>
      <c r="X103" s="98"/>
      <c r="Y103" s="98"/>
      <c r="Z103" s="98"/>
    </row>
    <row r="104" spans="1:26" ht="15.75" customHeight="1" x14ac:dyDescent="0.25">
      <c r="A104" s="105"/>
      <c r="B104" s="138"/>
      <c r="C104" s="139"/>
      <c r="D104" s="139"/>
      <c r="E104" s="139"/>
      <c r="F104" s="139"/>
      <c r="G104" s="139"/>
      <c r="H104" s="139"/>
      <c r="I104" s="139"/>
      <c r="J104" s="139"/>
      <c r="K104" s="139"/>
      <c r="L104" s="139"/>
      <c r="M104" s="139"/>
      <c r="N104" s="139"/>
      <c r="O104" s="139"/>
      <c r="P104" s="139"/>
      <c r="Q104" s="140"/>
      <c r="R104" s="141"/>
      <c r="S104" s="105"/>
      <c r="T104" s="106"/>
      <c r="U104" s="106"/>
      <c r="V104" s="106"/>
      <c r="W104" s="106"/>
      <c r="X104" s="98"/>
      <c r="Y104" s="98"/>
      <c r="Z104" s="98"/>
    </row>
    <row r="105" spans="1:26" ht="15.6" customHeight="1" x14ac:dyDescent="0.25">
      <c r="A105" s="105"/>
      <c r="B105" s="142"/>
      <c r="C105" s="353" t="s">
        <v>109</v>
      </c>
      <c r="D105" s="353"/>
      <c r="E105" s="353"/>
      <c r="F105" s="353"/>
      <c r="G105" s="353"/>
      <c r="H105" s="200"/>
      <c r="I105" s="358" t="s">
        <v>110</v>
      </c>
      <c r="J105" s="359"/>
      <c r="K105" s="359"/>
      <c r="L105" s="359"/>
      <c r="M105" s="359"/>
      <c r="N105" s="360"/>
      <c r="O105" s="364">
        <f>Cover!$C$16</f>
        <v>0</v>
      </c>
      <c r="P105" s="365"/>
      <c r="Q105" s="143"/>
      <c r="R105" s="144"/>
      <c r="S105" s="105"/>
      <c r="T105" s="106"/>
      <c r="U105" s="145">
        <f>O105</f>
        <v>0</v>
      </c>
      <c r="V105" s="106"/>
      <c r="W105" s="106"/>
      <c r="X105" s="98"/>
      <c r="Y105" s="98"/>
      <c r="Z105" s="98"/>
    </row>
    <row r="106" spans="1:26" ht="14.1" hidden="1" customHeight="1" x14ac:dyDescent="0.25">
      <c r="A106" s="105"/>
      <c r="B106" s="142"/>
      <c r="C106" s="139"/>
      <c r="D106" s="139"/>
      <c r="E106" s="139"/>
      <c r="F106" s="139"/>
      <c r="G106" s="139"/>
      <c r="H106" s="200"/>
      <c r="I106" s="366" t="s">
        <v>111</v>
      </c>
      <c r="J106" s="356"/>
      <c r="K106" s="356"/>
      <c r="L106" s="356"/>
      <c r="M106" s="356"/>
      <c r="N106" s="202"/>
      <c r="O106" s="367">
        <f>(R102+R93+R83+R74+R66+R57+R52+R44+R16)-F130</f>
        <v>0</v>
      </c>
      <c r="P106" s="368"/>
      <c r="Q106" s="143"/>
      <c r="R106" s="144"/>
      <c r="S106" s="105"/>
      <c r="T106" s="106"/>
      <c r="U106" s="106"/>
      <c r="V106" s="106"/>
      <c r="W106" s="106"/>
      <c r="X106" s="98"/>
      <c r="Y106" s="98"/>
      <c r="Z106" s="98"/>
    </row>
    <row r="107" spans="1:26" ht="14.1" hidden="1" customHeight="1" x14ac:dyDescent="0.25">
      <c r="A107" s="105"/>
      <c r="B107" s="142" t="s">
        <v>112</v>
      </c>
      <c r="C107" s="146"/>
      <c r="D107" s="146"/>
      <c r="E107" s="146"/>
      <c r="F107" s="146"/>
      <c r="G107" s="147"/>
      <c r="H107" s="200"/>
      <c r="I107" s="201"/>
      <c r="J107" s="202"/>
      <c r="K107" s="202"/>
      <c r="L107" s="202"/>
      <c r="M107" s="202"/>
      <c r="N107" s="202"/>
      <c r="O107" s="369">
        <f>(O105+1)*O106</f>
        <v>0</v>
      </c>
      <c r="P107" s="368"/>
      <c r="Q107" s="143"/>
      <c r="R107" s="144"/>
      <c r="S107" s="105"/>
      <c r="T107" s="106"/>
      <c r="U107" s="106"/>
      <c r="V107" s="106"/>
      <c r="W107" s="106"/>
      <c r="X107" s="98"/>
      <c r="Y107" s="98"/>
      <c r="Z107" s="98"/>
    </row>
    <row r="108" spans="1:26" ht="15.75" customHeight="1" x14ac:dyDescent="0.25">
      <c r="A108" s="105"/>
      <c r="B108" s="142"/>
      <c r="C108" s="353" t="s">
        <v>113</v>
      </c>
      <c r="D108" s="353"/>
      <c r="E108" s="353"/>
      <c r="F108" s="353"/>
      <c r="G108" s="148">
        <f>F123</f>
        <v>0</v>
      </c>
      <c r="H108" s="200"/>
      <c r="I108" s="139"/>
      <c r="J108" s="139"/>
      <c r="K108" s="139"/>
      <c r="L108" s="139"/>
      <c r="M108" s="139"/>
      <c r="N108" s="139"/>
      <c r="O108" s="139"/>
      <c r="P108" s="139"/>
      <c r="Q108" s="143"/>
      <c r="R108" s="144"/>
      <c r="S108" s="105"/>
      <c r="T108" s="106"/>
      <c r="U108" s="106"/>
      <c r="V108" s="106"/>
      <c r="W108" s="106"/>
      <c r="X108" s="98"/>
      <c r="Y108" s="98"/>
      <c r="Z108" s="98"/>
    </row>
    <row r="109" spans="1:26" ht="15.75" customHeight="1" x14ac:dyDescent="0.25">
      <c r="A109" s="105"/>
      <c r="B109" s="142"/>
      <c r="C109" s="353" t="s">
        <v>114</v>
      </c>
      <c r="D109" s="353"/>
      <c r="E109" s="353"/>
      <c r="F109" s="353"/>
      <c r="G109" s="149">
        <f>F124+F125+F126+F127+F128</f>
        <v>0</v>
      </c>
      <c r="H109" s="200"/>
      <c r="I109" s="150"/>
      <c r="J109" s="150"/>
      <c r="K109" s="150"/>
      <c r="L109" s="150"/>
      <c r="M109" s="150"/>
      <c r="N109" s="150"/>
      <c r="O109" s="150"/>
      <c r="P109" s="150"/>
      <c r="Q109" s="143"/>
      <c r="R109" s="144"/>
      <c r="S109" s="105"/>
      <c r="T109" s="106"/>
      <c r="U109" s="106"/>
      <c r="V109" s="106"/>
      <c r="W109" s="106"/>
      <c r="X109" s="98"/>
      <c r="Y109" s="98"/>
      <c r="Z109" s="98"/>
    </row>
    <row r="110" spans="1:26" ht="15.75" customHeight="1" x14ac:dyDescent="0.25">
      <c r="A110" s="105"/>
      <c r="B110" s="142"/>
      <c r="C110" s="353" t="s">
        <v>115</v>
      </c>
      <c r="D110" s="353"/>
      <c r="E110" s="353"/>
      <c r="F110" s="353"/>
      <c r="G110" s="148">
        <f>R116</f>
        <v>0</v>
      </c>
      <c r="H110" s="200"/>
      <c r="I110" s="358" t="s">
        <v>116</v>
      </c>
      <c r="J110" s="359"/>
      <c r="K110" s="359"/>
      <c r="L110" s="359"/>
      <c r="M110" s="359"/>
      <c r="N110" s="360"/>
      <c r="O110" s="354">
        <f>K139</f>
        <v>0</v>
      </c>
      <c r="P110" s="355"/>
      <c r="Q110" s="143"/>
      <c r="R110" s="144"/>
      <c r="S110" s="105"/>
      <c r="T110" s="106"/>
      <c r="U110" s="106"/>
      <c r="V110" s="106"/>
      <c r="W110" s="106"/>
      <c r="X110" s="98"/>
      <c r="Y110" s="98"/>
      <c r="Z110" s="98"/>
    </row>
    <row r="111" spans="1:26" ht="16.5" customHeight="1" x14ac:dyDescent="0.25">
      <c r="A111" s="105"/>
      <c r="B111" s="142"/>
      <c r="C111" s="200"/>
      <c r="D111" s="356"/>
      <c r="E111" s="356"/>
      <c r="F111" s="356"/>
      <c r="G111" s="200"/>
      <c r="H111" s="200"/>
      <c r="I111" s="200"/>
      <c r="J111" s="200"/>
      <c r="K111" s="200"/>
      <c r="L111" s="200"/>
      <c r="M111" s="357"/>
      <c r="N111" s="357"/>
      <c r="O111" s="357"/>
      <c r="P111" s="357"/>
      <c r="Q111" s="357"/>
      <c r="R111" s="151" t="s">
        <v>76</v>
      </c>
      <c r="S111" s="105"/>
      <c r="T111" s="106"/>
      <c r="U111" s="106"/>
      <c r="V111" s="106"/>
      <c r="W111" s="106"/>
      <c r="X111" s="98"/>
      <c r="Y111" s="98"/>
      <c r="Z111" s="98"/>
    </row>
    <row r="112" spans="1:26" x14ac:dyDescent="0.25">
      <c r="A112" s="105"/>
      <c r="B112" s="203"/>
      <c r="C112" s="249"/>
      <c r="D112" s="249"/>
      <c r="E112" s="249"/>
      <c r="F112" s="204"/>
      <c r="G112" s="204"/>
      <c r="H112" s="204"/>
      <c r="I112" s="249" t="s">
        <v>117</v>
      </c>
      <c r="J112" s="249"/>
      <c r="K112" s="249"/>
      <c r="L112" s="249"/>
      <c r="M112" s="249"/>
      <c r="N112" s="249"/>
      <c r="O112" s="249"/>
      <c r="P112" s="249"/>
      <c r="Q112" s="250"/>
      <c r="R112" s="57"/>
      <c r="S112" s="105"/>
      <c r="T112" s="106"/>
      <c r="U112" s="106"/>
      <c r="V112" s="106"/>
      <c r="W112" s="106"/>
      <c r="X112" s="119">
        <f>R112</f>
        <v>0</v>
      </c>
      <c r="Y112" s="98"/>
      <c r="Z112" s="98"/>
    </row>
    <row r="113" spans="1:26" ht="15.75" customHeight="1" x14ac:dyDescent="0.25">
      <c r="A113" s="105"/>
      <c r="B113" s="348" t="s">
        <v>118</v>
      </c>
      <c r="C113" s="349"/>
      <c r="D113" s="349"/>
      <c r="E113" s="349"/>
      <c r="F113" s="349"/>
      <c r="G113" s="349"/>
      <c r="H113" s="349"/>
      <c r="I113" s="349"/>
      <c r="J113" s="349"/>
      <c r="K113" s="349"/>
      <c r="L113" s="349"/>
      <c r="M113" s="349"/>
      <c r="N113" s="349"/>
      <c r="O113" s="349"/>
      <c r="P113" s="349"/>
      <c r="Q113" s="349"/>
      <c r="R113" s="205"/>
      <c r="S113" s="105"/>
      <c r="T113" s="106"/>
      <c r="U113" s="106"/>
      <c r="V113" s="106"/>
      <c r="W113" s="106"/>
      <c r="X113" s="98"/>
      <c r="Y113" s="98"/>
      <c r="Z113" s="98"/>
    </row>
    <row r="114" spans="1:26" ht="39.950000000000003" customHeight="1" x14ac:dyDescent="0.25">
      <c r="A114" s="105"/>
      <c r="B114" s="350" t="s">
        <v>119</v>
      </c>
      <c r="C114" s="351"/>
      <c r="D114" s="351"/>
      <c r="E114" s="351"/>
      <c r="F114" s="351"/>
      <c r="G114" s="351"/>
      <c r="H114" s="351"/>
      <c r="I114" s="351"/>
      <c r="J114" s="351"/>
      <c r="K114" s="351"/>
      <c r="L114" s="351"/>
      <c r="M114" s="351"/>
      <c r="N114" s="351"/>
      <c r="O114" s="351"/>
      <c r="P114" s="351"/>
      <c r="Q114" s="352"/>
      <c r="R114" s="207" t="s">
        <v>76</v>
      </c>
      <c r="S114" s="105"/>
      <c r="T114" s="106"/>
      <c r="U114" s="106"/>
      <c r="V114" s="106"/>
      <c r="W114" s="106"/>
      <c r="X114" s="98"/>
      <c r="Y114" s="98"/>
      <c r="Z114" s="98"/>
    </row>
    <row r="115" spans="1:26" ht="30" customHeight="1" x14ac:dyDescent="0.25">
      <c r="A115" s="105"/>
      <c r="B115" s="280"/>
      <c r="C115" s="281"/>
      <c r="D115" s="281"/>
      <c r="E115" s="281"/>
      <c r="F115" s="281"/>
      <c r="G115" s="281"/>
      <c r="H115" s="281"/>
      <c r="I115" s="281"/>
      <c r="J115" s="281"/>
      <c r="K115" s="281"/>
      <c r="L115" s="281"/>
      <c r="M115" s="281"/>
      <c r="N115" s="281"/>
      <c r="O115" s="281"/>
      <c r="P115" s="281"/>
      <c r="Q115" s="282"/>
      <c r="R115" s="58"/>
      <c r="S115" s="105"/>
      <c r="T115" s="106"/>
      <c r="U115" s="106"/>
      <c r="V115" s="106"/>
      <c r="W115" s="106"/>
      <c r="X115" s="98"/>
      <c r="Y115" s="98"/>
      <c r="Z115" s="98"/>
    </row>
    <row r="116" spans="1:26" ht="18.600000000000001" customHeight="1" x14ac:dyDescent="0.25">
      <c r="A116" s="105"/>
      <c r="B116" s="248" t="s">
        <v>120</v>
      </c>
      <c r="C116" s="249"/>
      <c r="D116" s="249"/>
      <c r="E116" s="249"/>
      <c r="F116" s="249"/>
      <c r="G116" s="249"/>
      <c r="H116" s="249"/>
      <c r="I116" s="249"/>
      <c r="J116" s="249"/>
      <c r="K116" s="249"/>
      <c r="L116" s="249"/>
      <c r="M116" s="249"/>
      <c r="N116" s="249"/>
      <c r="O116" s="249"/>
      <c r="P116" s="249"/>
      <c r="Q116" s="250"/>
      <c r="R116" s="53">
        <f>ROUND(R115,0)</f>
        <v>0</v>
      </c>
      <c r="S116" s="105"/>
      <c r="T116" s="106"/>
      <c r="U116" s="106"/>
      <c r="V116" s="106"/>
      <c r="W116" s="106"/>
      <c r="X116" s="119">
        <f>R116</f>
        <v>0</v>
      </c>
      <c r="Y116" s="98"/>
      <c r="Z116" s="98"/>
    </row>
    <row r="117" spans="1:26" ht="18.600000000000001" customHeight="1" x14ac:dyDescent="0.25">
      <c r="A117" s="105"/>
      <c r="B117" s="152"/>
      <c r="C117" s="153"/>
      <c r="D117" s="153"/>
      <c r="E117" s="153"/>
      <c r="F117" s="153"/>
      <c r="G117" s="153"/>
      <c r="H117" s="153"/>
      <c r="I117" s="153"/>
      <c r="J117" s="153"/>
      <c r="K117" s="153"/>
      <c r="L117" s="153"/>
      <c r="M117" s="153"/>
      <c r="N117" s="153"/>
      <c r="O117" s="153"/>
      <c r="P117" s="153"/>
      <c r="Q117" s="153"/>
      <c r="R117" s="205"/>
      <c r="S117" s="105"/>
      <c r="T117" s="106"/>
      <c r="U117" s="106"/>
      <c r="V117" s="106"/>
      <c r="W117" s="106"/>
      <c r="X117" s="119"/>
      <c r="Y117" s="98"/>
      <c r="Z117" s="98"/>
    </row>
    <row r="118" spans="1:26" ht="34.5" customHeight="1" x14ac:dyDescent="0.25">
      <c r="A118" s="105"/>
      <c r="B118" s="342" t="s">
        <v>16</v>
      </c>
      <c r="C118" s="343"/>
      <c r="D118" s="343"/>
      <c r="E118" s="343"/>
      <c r="F118" s="343"/>
      <c r="G118" s="343"/>
      <c r="H118" s="343"/>
      <c r="I118" s="343"/>
      <c r="J118" s="343"/>
      <c r="K118" s="343"/>
      <c r="L118" s="343"/>
      <c r="M118" s="343"/>
      <c r="N118" s="343"/>
      <c r="O118" s="343"/>
      <c r="P118" s="343"/>
      <c r="Q118" s="344"/>
      <c r="R118" s="53">
        <f>SUM(R116+R112+R102+R93+R83+R74+R66+R57+R52+R44+R16)</f>
        <v>0</v>
      </c>
      <c r="S118" s="105"/>
      <c r="T118" s="106"/>
      <c r="U118" s="154"/>
      <c r="V118" s="155"/>
      <c r="W118" s="106"/>
      <c r="X118" s="98"/>
      <c r="Y118" s="98"/>
      <c r="Z118" s="98"/>
    </row>
    <row r="119" spans="1:26" ht="15" customHeight="1" x14ac:dyDescent="0.25">
      <c r="A119" s="105"/>
      <c r="B119" s="105"/>
      <c r="C119" s="105"/>
      <c r="D119" s="105"/>
      <c r="E119" s="105"/>
      <c r="F119" s="105"/>
      <c r="G119" s="105"/>
      <c r="H119" s="105"/>
      <c r="I119" s="105"/>
      <c r="J119" s="105"/>
      <c r="K119" s="105"/>
      <c r="L119" s="105"/>
      <c r="M119" s="105"/>
      <c r="N119" s="105"/>
      <c r="O119" s="105"/>
      <c r="P119" s="105"/>
      <c r="Q119" s="105"/>
      <c r="R119" s="105"/>
      <c r="S119" s="105"/>
      <c r="T119" s="106"/>
      <c r="U119" s="154" t="s">
        <v>121</v>
      </c>
      <c r="V119" s="155">
        <f>U93+R102+R60+R64+R52+R16+R116+R112</f>
        <v>0</v>
      </c>
      <c r="W119" s="106"/>
      <c r="X119" s="98"/>
      <c r="Y119" s="98"/>
      <c r="Z119" s="98"/>
    </row>
    <row r="120" spans="1:26" x14ac:dyDescent="0.25">
      <c r="A120" s="106"/>
      <c r="B120" s="106"/>
      <c r="C120" s="106"/>
      <c r="D120" s="106"/>
      <c r="E120" s="106"/>
      <c r="F120" s="106"/>
      <c r="G120" s="106"/>
      <c r="H120" s="106"/>
      <c r="I120" s="106"/>
      <c r="J120" s="106"/>
      <c r="K120" s="106"/>
      <c r="L120" s="106"/>
      <c r="M120" s="106"/>
      <c r="N120" s="106"/>
      <c r="O120" s="106"/>
      <c r="P120" s="106"/>
      <c r="Q120" s="106"/>
      <c r="R120" s="106"/>
      <c r="S120" s="106"/>
      <c r="T120" s="106"/>
      <c r="U120" s="106"/>
      <c r="V120" s="106"/>
      <c r="W120" s="106"/>
      <c r="X120" s="98"/>
      <c r="Y120" s="98"/>
      <c r="Z120" s="98"/>
    </row>
    <row r="121" spans="1:26" hidden="1" x14ac:dyDescent="0.25">
      <c r="A121" s="98"/>
      <c r="B121" s="98"/>
      <c r="C121" s="98"/>
      <c r="D121" s="98"/>
      <c r="E121" s="156"/>
      <c r="F121" s="100"/>
      <c r="G121" s="102"/>
      <c r="H121" s="102"/>
      <c r="I121" s="102"/>
      <c r="J121" s="102"/>
      <c r="K121" s="102"/>
      <c r="L121" s="103"/>
      <c r="M121" s="157"/>
      <c r="N121" s="157"/>
      <c r="O121" s="103"/>
      <c r="P121" s="100"/>
      <c r="Q121" s="98"/>
      <c r="R121" s="98"/>
      <c r="S121" s="158"/>
      <c r="T121" s="98"/>
      <c r="U121" s="98"/>
      <c r="V121" s="98"/>
      <c r="W121" s="98"/>
      <c r="X121" s="98"/>
      <c r="Y121" s="98"/>
      <c r="Z121" s="98"/>
    </row>
    <row r="122" spans="1:26" ht="15.75" hidden="1" x14ac:dyDescent="0.25">
      <c r="A122" s="98"/>
      <c r="B122" s="98"/>
      <c r="C122" s="159" t="s">
        <v>122</v>
      </c>
      <c r="D122" s="159"/>
      <c r="E122" s="160"/>
      <c r="F122" s="161"/>
      <c r="G122" s="102"/>
      <c r="H122" s="251" t="s">
        <v>123</v>
      </c>
      <c r="I122" s="252"/>
      <c r="J122" s="252"/>
      <c r="K122" s="252"/>
      <c r="L122" s="252"/>
      <c r="M122" s="252"/>
      <c r="N122" s="252"/>
      <c r="O122" s="252"/>
      <c r="P122" s="162"/>
      <c r="Q122" s="98"/>
      <c r="R122" s="98"/>
      <c r="S122" s="158"/>
      <c r="T122" s="98"/>
      <c r="U122" s="98"/>
      <c r="V122" s="98"/>
      <c r="W122" s="98"/>
      <c r="X122" s="98"/>
      <c r="Y122" s="98"/>
      <c r="Z122" s="98"/>
    </row>
    <row r="123" spans="1:26" ht="15.75" hidden="1" x14ac:dyDescent="0.25">
      <c r="A123" s="98"/>
      <c r="B123" s="98"/>
      <c r="C123" s="159" t="s">
        <v>113</v>
      </c>
      <c r="D123" s="159"/>
      <c r="E123" s="160"/>
      <c r="F123" s="163">
        <f>R57</f>
        <v>0</v>
      </c>
      <c r="G123" s="102"/>
      <c r="H123" s="253" t="s">
        <v>124</v>
      </c>
      <c r="I123" s="254"/>
      <c r="J123" s="254"/>
      <c r="K123" s="254"/>
      <c r="L123" s="254"/>
      <c r="M123" s="254"/>
      <c r="N123" s="254"/>
      <c r="O123" s="255"/>
      <c r="P123" s="164">
        <f>V16</f>
        <v>0</v>
      </c>
      <c r="Q123" s="98"/>
      <c r="R123" s="98"/>
      <c r="S123" s="158"/>
      <c r="T123" s="98"/>
      <c r="U123" s="98"/>
      <c r="V123" s="98"/>
      <c r="W123" s="98"/>
      <c r="X123" s="98"/>
      <c r="Y123" s="98"/>
      <c r="Z123" s="98"/>
    </row>
    <row r="124" spans="1:26" ht="15.75" hidden="1" x14ac:dyDescent="0.25">
      <c r="A124" s="98"/>
      <c r="B124" s="98"/>
      <c r="C124" s="159" t="s">
        <v>125</v>
      </c>
      <c r="D124" s="159"/>
      <c r="E124" s="160">
        <f>R69</f>
        <v>0</v>
      </c>
      <c r="F124" s="161">
        <f>IF(E124&gt;25000,(E124-25000),0)</f>
        <v>0</v>
      </c>
      <c r="G124" s="102"/>
      <c r="H124" s="253" t="s">
        <v>126</v>
      </c>
      <c r="I124" s="254"/>
      <c r="J124" s="254"/>
      <c r="K124" s="254"/>
      <c r="L124" s="254"/>
      <c r="M124" s="254"/>
      <c r="N124" s="254"/>
      <c r="O124" s="255"/>
      <c r="P124" s="164">
        <f>U52</f>
        <v>0</v>
      </c>
      <c r="Q124" s="98"/>
      <c r="R124" s="98"/>
      <c r="S124" s="158"/>
      <c r="T124" s="98"/>
      <c r="U124" s="98"/>
      <c r="V124" s="98"/>
      <c r="W124" s="98"/>
      <c r="X124" s="98"/>
      <c r="Y124" s="98"/>
      <c r="Z124" s="98"/>
    </row>
    <row r="125" spans="1:26" ht="15.75" hidden="1" x14ac:dyDescent="0.25">
      <c r="A125" s="98"/>
      <c r="B125" s="98"/>
      <c r="C125" s="159" t="s">
        <v>127</v>
      </c>
      <c r="D125" s="159"/>
      <c r="E125" s="160">
        <f t="shared" ref="E125:E128" si="24">R70</f>
        <v>0</v>
      </c>
      <c r="F125" s="161">
        <f>IF(E125&gt;25000,(E125-25000),0)</f>
        <v>0</v>
      </c>
      <c r="G125" s="102"/>
      <c r="H125" s="253" t="s">
        <v>128</v>
      </c>
      <c r="I125" s="254"/>
      <c r="J125" s="254"/>
      <c r="K125" s="254"/>
      <c r="L125" s="254"/>
      <c r="M125" s="254"/>
      <c r="N125" s="254"/>
      <c r="O125" s="255"/>
      <c r="P125" s="164">
        <f>R102</f>
        <v>0</v>
      </c>
      <c r="Q125" s="98"/>
      <c r="R125" s="98"/>
      <c r="S125" s="158"/>
      <c r="T125" s="98"/>
      <c r="U125" s="98"/>
      <c r="V125" s="98"/>
      <c r="W125" s="98"/>
      <c r="X125" s="98"/>
      <c r="Y125" s="98"/>
      <c r="Z125" s="98"/>
    </row>
    <row r="126" spans="1:26" ht="15.75" hidden="1" x14ac:dyDescent="0.25">
      <c r="A126" s="98"/>
      <c r="B126" s="98"/>
      <c r="C126" s="159" t="s">
        <v>129</v>
      </c>
      <c r="D126" s="159"/>
      <c r="E126" s="160">
        <f t="shared" si="24"/>
        <v>0</v>
      </c>
      <c r="F126" s="161">
        <f>IF(E126&gt;25000,(E126-25000),0)</f>
        <v>0</v>
      </c>
      <c r="G126" s="102"/>
      <c r="H126" s="253" t="s">
        <v>130</v>
      </c>
      <c r="I126" s="254"/>
      <c r="J126" s="254"/>
      <c r="K126" s="254"/>
      <c r="L126" s="254"/>
      <c r="M126" s="254"/>
      <c r="N126" s="254"/>
      <c r="O126" s="255"/>
      <c r="P126" s="164">
        <f>R112</f>
        <v>0</v>
      </c>
      <c r="Q126" s="98"/>
      <c r="R126" s="98"/>
      <c r="S126" s="158"/>
      <c r="T126" s="98"/>
      <c r="U126" s="98"/>
      <c r="V126" s="98"/>
      <c r="W126" s="98"/>
      <c r="X126" s="98"/>
      <c r="Y126" s="98"/>
      <c r="Z126" s="98"/>
    </row>
    <row r="127" spans="1:26" ht="15.75" hidden="1" x14ac:dyDescent="0.25">
      <c r="A127" s="98"/>
      <c r="B127" s="98"/>
      <c r="C127" s="159" t="s">
        <v>131</v>
      </c>
      <c r="D127" s="159"/>
      <c r="E127" s="160">
        <f t="shared" si="24"/>
        <v>0</v>
      </c>
      <c r="F127" s="161">
        <f>IF(E127&gt;25000,(E127-25000),0)</f>
        <v>0</v>
      </c>
      <c r="G127" s="102"/>
      <c r="H127" s="253" t="s">
        <v>132</v>
      </c>
      <c r="I127" s="254"/>
      <c r="J127" s="254"/>
      <c r="K127" s="254"/>
      <c r="L127" s="254"/>
      <c r="M127" s="254"/>
      <c r="N127" s="254"/>
      <c r="O127" s="255"/>
      <c r="P127" s="164">
        <f>R116</f>
        <v>0</v>
      </c>
      <c r="Q127" s="98"/>
      <c r="R127" s="98"/>
      <c r="S127" s="158"/>
      <c r="T127" s="98"/>
      <c r="U127" s="98"/>
      <c r="V127" s="98"/>
      <c r="W127" s="98"/>
      <c r="X127" s="98"/>
      <c r="Y127" s="98"/>
      <c r="Z127" s="98"/>
    </row>
    <row r="128" spans="1:26" s="10" customFormat="1" ht="15.75" hidden="1" x14ac:dyDescent="0.25">
      <c r="A128" s="98"/>
      <c r="B128" s="98"/>
      <c r="C128" s="159" t="s">
        <v>133</v>
      </c>
      <c r="D128" s="159"/>
      <c r="E128" s="160">
        <f t="shared" si="24"/>
        <v>0</v>
      </c>
      <c r="F128" s="161">
        <f>IF(E128&gt;25000,(E128-25000),0)</f>
        <v>0</v>
      </c>
      <c r="G128" s="102"/>
      <c r="H128" s="253" t="s">
        <v>134</v>
      </c>
      <c r="I128" s="254"/>
      <c r="J128" s="254"/>
      <c r="K128" s="254"/>
      <c r="L128" s="254"/>
      <c r="M128" s="254"/>
      <c r="N128" s="254"/>
      <c r="O128" s="255"/>
      <c r="P128" s="164">
        <f>U93</f>
        <v>0</v>
      </c>
      <c r="Q128" s="98"/>
      <c r="R128" s="98"/>
      <c r="S128" s="158"/>
      <c r="T128" s="98"/>
      <c r="U128" s="98"/>
      <c r="V128" s="98"/>
      <c r="W128" s="98"/>
      <c r="X128" s="98"/>
      <c r="Y128" s="98"/>
      <c r="Z128" s="98"/>
    </row>
    <row r="129" spans="1:26" s="10" customFormat="1" ht="15.75" hidden="1" x14ac:dyDescent="0.25">
      <c r="A129" s="98"/>
      <c r="B129" s="98"/>
      <c r="C129" s="159" t="s">
        <v>115</v>
      </c>
      <c r="D129" s="159"/>
      <c r="E129" s="160"/>
      <c r="F129" s="163">
        <f>R116</f>
        <v>0</v>
      </c>
      <c r="G129" s="102"/>
      <c r="H129" s="242" t="s">
        <v>135</v>
      </c>
      <c r="I129" s="243"/>
      <c r="J129" s="243"/>
      <c r="K129" s="243"/>
      <c r="L129" s="243"/>
      <c r="M129" s="243"/>
      <c r="N129" s="243"/>
      <c r="O129" s="244"/>
      <c r="P129" s="165">
        <f>SUM(P117:P128)</f>
        <v>0</v>
      </c>
      <c r="Q129" s="98"/>
      <c r="R129" s="98"/>
      <c r="S129" s="158"/>
      <c r="T129" s="98"/>
      <c r="U129" s="98"/>
      <c r="V129" s="98"/>
      <c r="W129" s="98"/>
      <c r="X129" s="98"/>
      <c r="Y129" s="98"/>
      <c r="Z129" s="98"/>
    </row>
    <row r="130" spans="1:26" s="10" customFormat="1" ht="15.75" hidden="1" x14ac:dyDescent="0.25">
      <c r="A130" s="98"/>
      <c r="B130" s="98"/>
      <c r="C130" s="98"/>
      <c r="D130" s="98"/>
      <c r="E130" s="156"/>
      <c r="F130" s="166">
        <f>SUM(F123:F129)</f>
        <v>0</v>
      </c>
      <c r="G130" s="102"/>
      <c r="H130" s="245" t="s">
        <v>136</v>
      </c>
      <c r="I130" s="246"/>
      <c r="J130" s="246"/>
      <c r="K130" s="246"/>
      <c r="L130" s="246"/>
      <c r="M130" s="246"/>
      <c r="N130" s="246"/>
      <c r="O130" s="247"/>
      <c r="P130" s="167" t="str">
        <f>IF(R118=0,"",(P129/R118))</f>
        <v/>
      </c>
      <c r="Q130" s="98"/>
      <c r="R130" s="98"/>
      <c r="S130" s="158"/>
      <c r="T130" s="98"/>
      <c r="U130" s="98"/>
      <c r="V130" s="98"/>
      <c r="W130" s="98"/>
      <c r="X130" s="98"/>
      <c r="Y130" s="98"/>
      <c r="Z130" s="98"/>
    </row>
    <row r="131" spans="1:26" s="10" customFormat="1" hidden="1" x14ac:dyDescent="0.25">
      <c r="A131" s="98"/>
      <c r="B131" s="98"/>
      <c r="C131" s="98"/>
      <c r="D131" s="98"/>
      <c r="E131" s="156"/>
      <c r="F131" s="100"/>
      <c r="G131" s="102"/>
      <c r="H131" s="102"/>
      <c r="I131" s="102"/>
      <c r="J131" s="102"/>
      <c r="K131" s="102"/>
      <c r="L131" s="102"/>
      <c r="M131" s="102"/>
      <c r="N131" s="102"/>
      <c r="O131" s="102"/>
      <c r="P131" s="102"/>
      <c r="Q131" s="98"/>
      <c r="R131" s="98"/>
      <c r="S131" s="158"/>
      <c r="T131" s="98"/>
      <c r="U131" s="98"/>
      <c r="V131" s="98"/>
      <c r="W131" s="98"/>
      <c r="X131" s="98"/>
      <c r="Y131" s="98"/>
      <c r="Z131" s="98"/>
    </row>
    <row r="132" spans="1:26" hidden="1" x14ac:dyDescent="0.25">
      <c r="A132" s="98"/>
      <c r="B132" s="98"/>
      <c r="C132" s="98"/>
      <c r="D132" s="98"/>
      <c r="E132" s="156"/>
      <c r="F132" s="100"/>
      <c r="G132" s="102"/>
      <c r="H132" s="102"/>
      <c r="I132" s="102"/>
      <c r="J132" s="102"/>
      <c r="K132" s="102"/>
      <c r="L132" s="102"/>
      <c r="M132" s="102"/>
      <c r="N132" s="102"/>
      <c r="O132" s="102"/>
      <c r="P132" s="102"/>
      <c r="Q132" s="98"/>
      <c r="R132" s="98"/>
      <c r="S132" s="158"/>
      <c r="T132" s="98"/>
      <c r="U132" s="98"/>
      <c r="V132" s="98"/>
      <c r="W132" s="98"/>
      <c r="X132" s="98"/>
      <c r="Y132" s="98"/>
      <c r="Z132" s="98"/>
    </row>
    <row r="133" spans="1:26" hidden="1" x14ac:dyDescent="0.25">
      <c r="A133" s="98"/>
      <c r="B133" s="98"/>
      <c r="C133" s="168" t="s">
        <v>137</v>
      </c>
      <c r="D133" s="169"/>
      <c r="E133" s="169"/>
      <c r="F133" s="169"/>
      <c r="G133" s="169"/>
      <c r="H133" s="169"/>
      <c r="I133" s="169"/>
      <c r="J133" s="169"/>
      <c r="K133" s="169"/>
      <c r="L133" s="98"/>
      <c r="M133" s="98"/>
      <c r="N133" s="102"/>
      <c r="O133" s="102"/>
      <c r="P133" s="170" t="s">
        <v>138</v>
      </c>
      <c r="Q133" s="98"/>
      <c r="R133" s="98"/>
      <c r="S133" s="158"/>
      <c r="T133" s="98"/>
      <c r="U133" s="98"/>
      <c r="V133" s="98"/>
      <c r="W133" s="98"/>
      <c r="X133" s="98"/>
      <c r="Y133" s="98"/>
      <c r="Z133" s="98"/>
    </row>
    <row r="134" spans="1:26" hidden="1" x14ac:dyDescent="0.25">
      <c r="A134" s="98"/>
      <c r="B134" s="98"/>
      <c r="C134" s="234" t="s">
        <v>139</v>
      </c>
      <c r="D134" s="235"/>
      <c r="E134" s="235"/>
      <c r="F134" s="235"/>
      <c r="G134" s="235"/>
      <c r="H134" s="235"/>
      <c r="I134" s="235"/>
      <c r="J134" s="236"/>
      <c r="K134" s="336">
        <f>F130</f>
        <v>0</v>
      </c>
      <c r="L134" s="337"/>
      <c r="M134" s="98"/>
      <c r="N134" s="102"/>
      <c r="O134" s="102"/>
      <c r="P134" s="102"/>
      <c r="Q134" s="98"/>
      <c r="R134" s="98"/>
      <c r="S134" s="158"/>
      <c r="T134" s="98"/>
      <c r="U134" s="98"/>
      <c r="V134" s="98"/>
      <c r="W134" s="98"/>
      <c r="X134" s="98"/>
      <c r="Y134" s="98"/>
      <c r="Z134" s="98"/>
    </row>
    <row r="135" spans="1:26" hidden="1" x14ac:dyDescent="0.25">
      <c r="A135" s="98"/>
      <c r="B135" s="98"/>
      <c r="C135" s="234" t="s">
        <v>140</v>
      </c>
      <c r="D135" s="235"/>
      <c r="E135" s="235"/>
      <c r="F135" s="235"/>
      <c r="G135" s="235"/>
      <c r="H135" s="235"/>
      <c r="I135" s="235"/>
      <c r="J135" s="236"/>
      <c r="K135" s="336">
        <f>R118-K134</f>
        <v>0</v>
      </c>
      <c r="L135" s="337"/>
      <c r="M135" s="98"/>
      <c r="N135" s="102"/>
      <c r="O135" s="102"/>
      <c r="P135" s="102"/>
      <c r="Q135" s="98"/>
      <c r="R135" s="98"/>
      <c r="S135" s="158"/>
      <c r="T135" s="98"/>
      <c r="U135" s="98"/>
      <c r="V135" s="98"/>
      <c r="W135" s="98"/>
      <c r="X135" s="98"/>
      <c r="Y135" s="98"/>
      <c r="Z135" s="98"/>
    </row>
    <row r="136" spans="1:26" hidden="1" x14ac:dyDescent="0.25">
      <c r="A136" s="98"/>
      <c r="B136" s="98"/>
      <c r="C136" s="234" t="s">
        <v>138</v>
      </c>
      <c r="D136" s="235"/>
      <c r="E136" s="235"/>
      <c r="F136" s="235"/>
      <c r="G136" s="235"/>
      <c r="H136" s="235"/>
      <c r="I136" s="235"/>
      <c r="J136" s="236"/>
      <c r="K136" s="338">
        <f>((K135)-((K135/(1+O105))))</f>
        <v>0</v>
      </c>
      <c r="L136" s="339"/>
      <c r="M136" s="98"/>
      <c r="N136" s="157"/>
      <c r="O136" s="103"/>
      <c r="P136" s="100"/>
      <c r="Q136" s="98"/>
      <c r="R136" s="98"/>
      <c r="S136" s="158"/>
      <c r="T136" s="98"/>
      <c r="U136" s="98"/>
      <c r="V136" s="98"/>
      <c r="W136" s="98"/>
      <c r="X136" s="98"/>
      <c r="Y136" s="98"/>
      <c r="Z136" s="98"/>
    </row>
    <row r="137" spans="1:26" hidden="1" x14ac:dyDescent="0.25">
      <c r="A137" s="98"/>
      <c r="B137" s="98"/>
      <c r="C137" s="237" t="s">
        <v>141</v>
      </c>
      <c r="D137" s="238"/>
      <c r="E137" s="238"/>
      <c r="F137" s="238"/>
      <c r="G137" s="238"/>
      <c r="H137" s="238"/>
      <c r="I137" s="238"/>
      <c r="J137" s="238"/>
      <c r="K137" s="336">
        <f>'Match Budget'!R115</f>
        <v>0</v>
      </c>
      <c r="L137" s="337"/>
      <c r="M137" s="98"/>
      <c r="N137" s="157"/>
      <c r="O137" s="103"/>
      <c r="P137" s="100"/>
      <c r="Q137" s="98"/>
      <c r="R137" s="98"/>
      <c r="S137" s="158"/>
      <c r="T137" s="98"/>
      <c r="U137" s="98"/>
      <c r="V137" s="98"/>
      <c r="W137" s="98"/>
      <c r="X137" s="98"/>
      <c r="Y137" s="98"/>
      <c r="Z137" s="98"/>
    </row>
    <row r="138" spans="1:26" hidden="1" x14ac:dyDescent="0.25">
      <c r="A138" s="98"/>
      <c r="B138" s="98"/>
      <c r="C138" s="239" t="s">
        <v>142</v>
      </c>
      <c r="D138" s="240"/>
      <c r="E138" s="240"/>
      <c r="F138" s="240"/>
      <c r="G138" s="240"/>
      <c r="H138" s="240"/>
      <c r="I138" s="240"/>
      <c r="J138" s="241"/>
      <c r="K138" s="340">
        <f>R112+K137</f>
        <v>0</v>
      </c>
      <c r="L138" s="341"/>
      <c r="M138" s="98"/>
      <c r="N138" s="157"/>
      <c r="O138" s="103"/>
      <c r="P138" s="100"/>
      <c r="Q138" s="98"/>
      <c r="R138" s="98"/>
      <c r="S138" s="158"/>
      <c r="T138" s="98"/>
      <c r="U138" s="98"/>
      <c r="V138" s="98"/>
      <c r="W138" s="98"/>
      <c r="X138" s="98"/>
      <c r="Y138" s="98"/>
      <c r="Z138" s="98"/>
    </row>
    <row r="139" spans="1:26" hidden="1" x14ac:dyDescent="0.25">
      <c r="A139" s="98"/>
      <c r="B139" s="98"/>
      <c r="C139" s="239" t="s">
        <v>143</v>
      </c>
      <c r="D139" s="240"/>
      <c r="E139" s="240"/>
      <c r="F139" s="240"/>
      <c r="G139" s="240"/>
      <c r="H139" s="240"/>
      <c r="I139" s="240"/>
      <c r="J139" s="241"/>
      <c r="K139" s="340">
        <f>K136-K138</f>
        <v>0</v>
      </c>
      <c r="L139" s="341"/>
      <c r="M139" s="98"/>
      <c r="N139" s="157"/>
      <c r="O139" s="103"/>
      <c r="P139" s="100"/>
      <c r="Q139" s="98"/>
      <c r="R139" s="98"/>
      <c r="S139" s="158"/>
      <c r="T139" s="98"/>
      <c r="U139" s="98"/>
      <c r="V139" s="98"/>
      <c r="W139" s="98"/>
      <c r="X139" s="98"/>
      <c r="Y139" s="98"/>
      <c r="Z139" s="98"/>
    </row>
    <row r="140" spans="1:26" hidden="1" x14ac:dyDescent="0.25">
      <c r="A140" s="98"/>
      <c r="B140" s="98"/>
      <c r="C140" s="98"/>
      <c r="D140" s="98"/>
      <c r="E140" s="156"/>
      <c r="F140" s="100"/>
      <c r="G140" s="102"/>
      <c r="H140" s="102"/>
      <c r="I140" s="102"/>
      <c r="J140" s="102"/>
      <c r="K140" s="102"/>
      <c r="L140" s="98"/>
      <c r="M140" s="98"/>
      <c r="N140" s="157"/>
      <c r="O140" s="103"/>
      <c r="P140" s="100"/>
      <c r="Q140" s="98"/>
      <c r="R140" s="98"/>
      <c r="S140" s="158"/>
      <c r="T140" s="98"/>
      <c r="U140" s="98"/>
      <c r="V140" s="98"/>
      <c r="W140" s="98"/>
      <c r="X140" s="98"/>
      <c r="Y140" s="98"/>
      <c r="Z140" s="98"/>
    </row>
    <row r="141" spans="1:26" x14ac:dyDescent="0.25">
      <c r="A141" s="98"/>
      <c r="B141" s="98"/>
      <c r="C141" s="98"/>
      <c r="D141" s="98"/>
      <c r="E141" s="156"/>
      <c r="F141" s="100"/>
      <c r="G141" s="102"/>
      <c r="H141" s="102"/>
      <c r="I141" s="102"/>
      <c r="J141" s="102"/>
      <c r="K141" s="102"/>
      <c r="L141" s="103"/>
      <c r="M141" s="157"/>
      <c r="N141" s="157"/>
      <c r="O141" s="103"/>
      <c r="P141" s="100"/>
      <c r="Q141" s="98"/>
      <c r="R141" s="98"/>
      <c r="S141" s="158"/>
      <c r="T141" s="98"/>
      <c r="U141" s="98"/>
      <c r="V141" s="98"/>
      <c r="W141" s="98"/>
      <c r="X141" s="98"/>
      <c r="Y141" s="98"/>
      <c r="Z141" s="98"/>
    </row>
  </sheetData>
  <sheetProtection formatCells="0" formatRows="0" insertRows="0" selectLockedCells="1"/>
  <mergeCells count="235">
    <mergeCell ref="K134:L134"/>
    <mergeCell ref="M111:Q111"/>
    <mergeCell ref="I110:N110"/>
    <mergeCell ref="B74:Q74"/>
    <mergeCell ref="B75:R75"/>
    <mergeCell ref="B76:D76"/>
    <mergeCell ref="E76:Q76"/>
    <mergeCell ref="B77:D77"/>
    <mergeCell ref="E77:Q77"/>
    <mergeCell ref="C105:G105"/>
    <mergeCell ref="O105:P105"/>
    <mergeCell ref="I106:M106"/>
    <mergeCell ref="O106:P106"/>
    <mergeCell ref="O107:P107"/>
    <mergeCell ref="I105:N105"/>
    <mergeCell ref="B100:D100"/>
    <mergeCell ref="E100:Q100"/>
    <mergeCell ref="B101:D101"/>
    <mergeCell ref="E101:Q101"/>
    <mergeCell ref="B102:Q102"/>
    <mergeCell ref="B103:R103"/>
    <mergeCell ref="B97:D97"/>
    <mergeCell ref="E97:Q97"/>
    <mergeCell ref="B98:D98"/>
    <mergeCell ref="K135:L135"/>
    <mergeCell ref="K136:L136"/>
    <mergeCell ref="K137:L137"/>
    <mergeCell ref="K138:L138"/>
    <mergeCell ref="K139:L139"/>
    <mergeCell ref="B118:Q118"/>
    <mergeCell ref="B16:P16"/>
    <mergeCell ref="D11:M11"/>
    <mergeCell ref="D12:M12"/>
    <mergeCell ref="D13:M13"/>
    <mergeCell ref="D14:M14"/>
    <mergeCell ref="D15:M15"/>
    <mergeCell ref="D18:M18"/>
    <mergeCell ref="C112:E112"/>
    <mergeCell ref="I112:Q112"/>
    <mergeCell ref="B113:Q113"/>
    <mergeCell ref="B114:Q114"/>
    <mergeCell ref="B115:Q115"/>
    <mergeCell ref="B116:Q116"/>
    <mergeCell ref="C108:F108"/>
    <mergeCell ref="C109:F109"/>
    <mergeCell ref="C110:F110"/>
    <mergeCell ref="O110:P110"/>
    <mergeCell ref="D111:F111"/>
    <mergeCell ref="E98:Q98"/>
    <mergeCell ref="B99:D99"/>
    <mergeCell ref="E99:Q99"/>
    <mergeCell ref="B93:Q93"/>
    <mergeCell ref="B94:R94"/>
    <mergeCell ref="B95:D95"/>
    <mergeCell ref="E95:R95"/>
    <mergeCell ref="B96:D96"/>
    <mergeCell ref="E96:Q96"/>
    <mergeCell ref="B91:D91"/>
    <mergeCell ref="E91:G91"/>
    <mergeCell ref="H91:O91"/>
    <mergeCell ref="B92:D92"/>
    <mergeCell ref="E92:G92"/>
    <mergeCell ref="H92:O92"/>
    <mergeCell ref="B89:D89"/>
    <mergeCell ref="E89:G89"/>
    <mergeCell ref="H89:O89"/>
    <mergeCell ref="B90:D90"/>
    <mergeCell ref="E90:G90"/>
    <mergeCell ref="H90:O90"/>
    <mergeCell ref="B82:D82"/>
    <mergeCell ref="E82:Q82"/>
    <mergeCell ref="B83:Q83"/>
    <mergeCell ref="B84:R84"/>
    <mergeCell ref="B80:D80"/>
    <mergeCell ref="E80:Q80"/>
    <mergeCell ref="B67:R67"/>
    <mergeCell ref="B68:C68"/>
    <mergeCell ref="D68:G68"/>
    <mergeCell ref="B73:C73"/>
    <mergeCell ref="H69:M69"/>
    <mergeCell ref="H70:M70"/>
    <mergeCell ref="B70:C70"/>
    <mergeCell ref="D70:G70"/>
    <mergeCell ref="B71:C71"/>
    <mergeCell ref="N72:O72"/>
    <mergeCell ref="B81:D81"/>
    <mergeCell ref="E81:Q81"/>
    <mergeCell ref="B78:D78"/>
    <mergeCell ref="E78:Q78"/>
    <mergeCell ref="B79:D79"/>
    <mergeCell ref="E79:Q79"/>
    <mergeCell ref="D71:G71"/>
    <mergeCell ref="H73:M73"/>
    <mergeCell ref="B87:D87"/>
    <mergeCell ref="E87:G87"/>
    <mergeCell ref="H87:O87"/>
    <mergeCell ref="B88:D88"/>
    <mergeCell ref="E88:G88"/>
    <mergeCell ref="H88:O88"/>
    <mergeCell ref="B85:D85"/>
    <mergeCell ref="E85:G85"/>
    <mergeCell ref="H85:O85"/>
    <mergeCell ref="B86:D86"/>
    <mergeCell ref="E86:G86"/>
    <mergeCell ref="H86:O86"/>
    <mergeCell ref="D59:Q59"/>
    <mergeCell ref="B60:C60"/>
    <mergeCell ref="D60:Q60"/>
    <mergeCell ref="C61:E61"/>
    <mergeCell ref="F61:Q61"/>
    <mergeCell ref="C63:E63"/>
    <mergeCell ref="C65:E65"/>
    <mergeCell ref="F65:Q65"/>
    <mergeCell ref="B62:C62"/>
    <mergeCell ref="D62:Q62"/>
    <mergeCell ref="B45:R45"/>
    <mergeCell ref="D46:M46"/>
    <mergeCell ref="D47:M47"/>
    <mergeCell ref="B47:C47"/>
    <mergeCell ref="B48:C48"/>
    <mergeCell ref="D48:M48"/>
    <mergeCell ref="N73:O73"/>
    <mergeCell ref="D73:G73"/>
    <mergeCell ref="N70:O70"/>
    <mergeCell ref="H71:M71"/>
    <mergeCell ref="N71:O71"/>
    <mergeCell ref="H72:M72"/>
    <mergeCell ref="B72:C72"/>
    <mergeCell ref="D72:G72"/>
    <mergeCell ref="H68:O68"/>
    <mergeCell ref="B69:C69"/>
    <mergeCell ref="D69:G69"/>
    <mergeCell ref="N69:O69"/>
    <mergeCell ref="B66:Q66"/>
    <mergeCell ref="B56:C56"/>
    <mergeCell ref="D56:P56"/>
    <mergeCell ref="B57:Q57"/>
    <mergeCell ref="B58:R58"/>
    <mergeCell ref="B59:C59"/>
    <mergeCell ref="B54:C54"/>
    <mergeCell ref="D54:P54"/>
    <mergeCell ref="B55:C55"/>
    <mergeCell ref="D55:P55"/>
    <mergeCell ref="F63:Q63"/>
    <mergeCell ref="B64:C64"/>
    <mergeCell ref="D64:Q64"/>
    <mergeCell ref="B36:C36"/>
    <mergeCell ref="D36:K36"/>
    <mergeCell ref="B37:C37"/>
    <mergeCell ref="D37:K37"/>
    <mergeCell ref="B38:C38"/>
    <mergeCell ref="D38:K38"/>
    <mergeCell ref="B42:C42"/>
    <mergeCell ref="D42:K42"/>
    <mergeCell ref="B43:C43"/>
    <mergeCell ref="D43:K43"/>
    <mergeCell ref="B53:R53"/>
    <mergeCell ref="B39:C39"/>
    <mergeCell ref="D39:K39"/>
    <mergeCell ref="B40:C40"/>
    <mergeCell ref="D40:K40"/>
    <mergeCell ref="B41:C41"/>
    <mergeCell ref="D41:K41"/>
    <mergeCell ref="B33:C33"/>
    <mergeCell ref="B34:C34"/>
    <mergeCell ref="D34:K34"/>
    <mergeCell ref="B35:C35"/>
    <mergeCell ref="D35:K35"/>
    <mergeCell ref="D33:M33"/>
    <mergeCell ref="B30:C30"/>
    <mergeCell ref="B31:C31"/>
    <mergeCell ref="B32:C32"/>
    <mergeCell ref="D30:M30"/>
    <mergeCell ref="B27:C27"/>
    <mergeCell ref="B28:C28"/>
    <mergeCell ref="B29:C29"/>
    <mergeCell ref="D28:M28"/>
    <mergeCell ref="D29:M29"/>
    <mergeCell ref="D31:M31"/>
    <mergeCell ref="D32:M32"/>
    <mergeCell ref="D27:M27"/>
    <mergeCell ref="B24:C24"/>
    <mergeCell ref="B25:C25"/>
    <mergeCell ref="B26:C26"/>
    <mergeCell ref="D26:M26"/>
    <mergeCell ref="D24:M24"/>
    <mergeCell ref="D25:M25"/>
    <mergeCell ref="B21:C21"/>
    <mergeCell ref="B22:C22"/>
    <mergeCell ref="B23:C23"/>
    <mergeCell ref="B18:C18"/>
    <mergeCell ref="B19:C19"/>
    <mergeCell ref="B20:C20"/>
    <mergeCell ref="D19:M19"/>
    <mergeCell ref="D20:M20"/>
    <mergeCell ref="D23:M23"/>
    <mergeCell ref="D21:M21"/>
    <mergeCell ref="D22:M22"/>
    <mergeCell ref="B14:C14"/>
    <mergeCell ref="B15:C15"/>
    <mergeCell ref="B17:R17"/>
    <mergeCell ref="B10:R10"/>
    <mergeCell ref="B11:C11"/>
    <mergeCell ref="B12:C12"/>
    <mergeCell ref="B13:C13"/>
    <mergeCell ref="B2:R2"/>
    <mergeCell ref="B3:R3"/>
    <mergeCell ref="B5:D5"/>
    <mergeCell ref="G5:I5"/>
    <mergeCell ref="B7:D7"/>
    <mergeCell ref="G7:I7"/>
    <mergeCell ref="C136:J136"/>
    <mergeCell ref="C137:J137"/>
    <mergeCell ref="C138:J138"/>
    <mergeCell ref="C139:J139"/>
    <mergeCell ref="H129:O129"/>
    <mergeCell ref="H130:O130"/>
    <mergeCell ref="B44:P44"/>
    <mergeCell ref="B52:P52"/>
    <mergeCell ref="C134:J134"/>
    <mergeCell ref="C135:J135"/>
    <mergeCell ref="H122:O122"/>
    <mergeCell ref="H123:O123"/>
    <mergeCell ref="H124:O124"/>
    <mergeCell ref="H125:O125"/>
    <mergeCell ref="H126:O126"/>
    <mergeCell ref="H127:O127"/>
    <mergeCell ref="H128:O128"/>
    <mergeCell ref="B49:C49"/>
    <mergeCell ref="D49:K49"/>
    <mergeCell ref="B50:C50"/>
    <mergeCell ref="D50:K50"/>
    <mergeCell ref="B51:C51"/>
    <mergeCell ref="D51:K51"/>
    <mergeCell ref="B46:C46"/>
  </mergeCells>
  <conditionalFormatting sqref="P130">
    <cfRule type="cellIs" dxfId="14" priority="3" operator="greaterThan">
      <formula>0.25</formula>
    </cfRule>
  </conditionalFormatting>
  <conditionalFormatting sqref="K139">
    <cfRule type="cellIs" dxfId="13" priority="1" operator="lessThan">
      <formula>0</formula>
    </cfRule>
  </conditionalFormatting>
  <pageMargins left="0.25" right="0.25" top="0.75" bottom="0.75" header="0.3" footer="0.3"/>
  <pageSetup scale="76" fitToHeight="50" orientation="landscape" r:id="rId1"/>
  <headerFooter>
    <oddFooter>Page &amp;P of &amp;N</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EC06830E-5D41-4350-AA6C-E82807C880C4}">
          <x14:formula1>
            <xm:f>'DROP-DOWNS'!$J$2:$J$3</xm:f>
          </x14:formula1>
          <xm:sqref>B69:C73</xm:sqref>
        </x14:dataValidation>
        <x14:dataValidation type="list" allowBlank="1" showInputMessage="1" showErrorMessage="1" xr:uid="{DE41000C-2062-49EE-8557-E889862AE4EC}">
          <x14:formula1>
            <xm:f>'DROP-DOWNS'!$R$2:$R$6</xm:f>
          </x14:formula1>
          <xm:sqref>B77:D82</xm:sqref>
        </x14:dataValidation>
        <x14:dataValidation type="list" allowBlank="1" showInputMessage="1" showErrorMessage="1" xr:uid="{175F9027-9220-41EB-BE37-95321F065C48}">
          <x14:formula1>
            <xm:f>'DROP-DOWNS'!$R$9:$R$18</xm:f>
          </x14:formula1>
          <xm:sqref>B86:D89</xm:sqref>
        </x14:dataValidation>
        <x14:dataValidation type="list" allowBlank="1" showInputMessage="1" showErrorMessage="1" xr:uid="{6EFF4E59-D08E-4725-B98F-3A8CC5FB82AE}">
          <x14:formula1>
            <xm:f>'DROP-DOWNS'!$R$21:$R$27</xm:f>
          </x14:formula1>
          <xm:sqref>B96:D101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D50E8-B0BB-4D3C-B608-C9BEA11AC404}">
  <sheetPr>
    <tabColor theme="3" tint="0.79998168889431442"/>
  </sheetPr>
  <dimension ref="A1:Z155"/>
  <sheetViews>
    <sheetView showGridLines="0" zoomScaleNormal="100" workbookViewId="0"/>
  </sheetViews>
  <sheetFormatPr defaultColWidth="9.140625" defaultRowHeight="15" x14ac:dyDescent="0.25"/>
  <cols>
    <col min="1" max="1" width="3.42578125" customWidth="1"/>
    <col min="2" max="2" width="8.140625" customWidth="1"/>
    <col min="3" max="3" width="8.42578125" customWidth="1"/>
    <col min="4" max="4" width="11.85546875" customWidth="1"/>
    <col min="5" max="5" width="11.85546875" style="1" customWidth="1"/>
    <col min="6" max="6" width="11.85546875" style="11" customWidth="1"/>
    <col min="7" max="8" width="11.85546875" style="10" customWidth="1"/>
    <col min="9" max="9" width="12.85546875" style="10" customWidth="1"/>
    <col min="10" max="10" width="11.85546875" style="10" customWidth="1"/>
    <col min="11" max="11" width="6.42578125" style="10" customWidth="1"/>
    <col min="12" max="12" width="9.5703125" style="7" customWidth="1"/>
    <col min="13" max="14" width="9.5703125" style="2" customWidth="1"/>
    <col min="15" max="15" width="9.5703125" style="7" customWidth="1"/>
    <col min="16" max="16" width="9.5703125" style="11" customWidth="1"/>
    <col min="17" max="18" width="15.7109375" customWidth="1"/>
    <col min="19" max="19" width="3.42578125" style="59" customWidth="1"/>
    <col min="20" max="20" width="4.28515625" hidden="1" customWidth="1"/>
    <col min="21" max="21" width="15.7109375" hidden="1" customWidth="1"/>
    <col min="22" max="22" width="27.5703125" hidden="1" customWidth="1"/>
    <col min="23" max="23" width="17.28515625" hidden="1" customWidth="1"/>
    <col min="24" max="24" width="10.5703125" hidden="1" customWidth="1"/>
    <col min="25" max="25" width="9.140625" hidden="1" customWidth="1"/>
    <col min="26" max="26" width="10.5703125" bestFit="1" customWidth="1"/>
  </cols>
  <sheetData>
    <row r="1" spans="1:26" x14ac:dyDescent="0.25">
      <c r="A1" s="105"/>
      <c r="B1" s="105"/>
      <c r="C1" s="105"/>
      <c r="D1" s="105"/>
      <c r="E1" s="105"/>
      <c r="F1" s="105"/>
      <c r="G1" s="105"/>
      <c r="H1" s="105"/>
      <c r="I1" s="105"/>
      <c r="J1" s="105"/>
      <c r="K1" s="105"/>
      <c r="L1" s="105"/>
      <c r="M1" s="105"/>
      <c r="N1" s="105"/>
      <c r="O1" s="105"/>
      <c r="P1" s="105"/>
      <c r="Q1" s="105"/>
      <c r="R1" s="105"/>
      <c r="S1" s="105"/>
      <c r="T1" s="106"/>
      <c r="U1" s="106"/>
      <c r="V1" s="106"/>
      <c r="W1" s="106"/>
      <c r="X1" s="98"/>
      <c r="Y1" s="98"/>
      <c r="Z1" s="98"/>
    </row>
    <row r="2" spans="1:26" ht="29.45" customHeight="1" x14ac:dyDescent="0.25">
      <c r="A2" s="105"/>
      <c r="B2" s="379"/>
      <c r="C2" s="380"/>
      <c r="D2" s="380"/>
      <c r="E2" s="380"/>
      <c r="F2" s="380"/>
      <c r="G2" s="380"/>
      <c r="H2" s="380"/>
      <c r="I2" s="380"/>
      <c r="J2" s="380"/>
      <c r="K2" s="380"/>
      <c r="L2" s="380"/>
      <c r="M2" s="380"/>
      <c r="N2" s="380"/>
      <c r="O2" s="380"/>
      <c r="P2" s="380"/>
      <c r="Q2" s="380"/>
      <c r="R2" s="381"/>
      <c r="S2" s="105"/>
      <c r="T2" s="106"/>
      <c r="U2" s="106"/>
      <c r="V2" s="106"/>
      <c r="W2" s="106"/>
      <c r="X2" s="98"/>
      <c r="Y2" s="98"/>
      <c r="Z2" s="98"/>
    </row>
    <row r="3" spans="1:26" ht="29.45" customHeight="1" x14ac:dyDescent="0.25">
      <c r="A3" s="105"/>
      <c r="B3" s="271" t="s">
        <v>144</v>
      </c>
      <c r="C3" s="272"/>
      <c r="D3" s="272"/>
      <c r="E3" s="272"/>
      <c r="F3" s="272"/>
      <c r="G3" s="272"/>
      <c r="H3" s="272"/>
      <c r="I3" s="272"/>
      <c r="J3" s="272"/>
      <c r="K3" s="272"/>
      <c r="L3" s="272"/>
      <c r="M3" s="272"/>
      <c r="N3" s="272"/>
      <c r="O3" s="272"/>
      <c r="P3" s="272"/>
      <c r="Q3" s="272"/>
      <c r="R3" s="273"/>
      <c r="S3" s="105"/>
      <c r="T3" s="106"/>
      <c r="U3" s="106"/>
      <c r="V3" s="106"/>
      <c r="W3" s="106"/>
      <c r="X3" s="98"/>
      <c r="Y3" s="98"/>
      <c r="Z3" s="98"/>
    </row>
    <row r="4" spans="1:26" ht="8.25" customHeight="1" x14ac:dyDescent="0.25">
      <c r="A4" s="105"/>
      <c r="B4" s="105"/>
      <c r="C4" s="105"/>
      <c r="D4" s="105"/>
      <c r="E4" s="105"/>
      <c r="F4" s="105"/>
      <c r="G4" s="105"/>
      <c r="H4" s="105"/>
      <c r="I4" s="105"/>
      <c r="J4" s="105"/>
      <c r="K4" s="105"/>
      <c r="L4" s="105"/>
      <c r="M4" s="105"/>
      <c r="N4" s="105"/>
      <c r="O4" s="105"/>
      <c r="P4" s="105"/>
      <c r="Q4" s="105"/>
      <c r="R4" s="105"/>
      <c r="S4" s="105"/>
      <c r="T4" s="106"/>
      <c r="U4" s="106"/>
      <c r="V4" s="106"/>
      <c r="W4" s="106"/>
      <c r="X4" s="98"/>
      <c r="Y4" s="98"/>
      <c r="Z4" s="98"/>
    </row>
    <row r="5" spans="1:26" ht="30" hidden="1" customHeight="1" x14ac:dyDescent="0.25">
      <c r="A5" s="105"/>
      <c r="B5" s="274" t="s">
        <v>47</v>
      </c>
      <c r="C5" s="275"/>
      <c r="D5" s="276"/>
      <c r="E5" s="107">
        <v>0</v>
      </c>
      <c r="F5" s="105"/>
      <c r="G5" s="277" t="s">
        <v>48</v>
      </c>
      <c r="H5" s="278"/>
      <c r="I5" s="279"/>
      <c r="J5" s="108">
        <v>0</v>
      </c>
      <c r="K5" s="105"/>
      <c r="L5" s="105"/>
      <c r="M5" s="105"/>
      <c r="N5" s="105"/>
      <c r="O5" s="105"/>
      <c r="P5" s="105"/>
      <c r="Q5" s="105"/>
      <c r="R5" s="105"/>
      <c r="S5" s="105"/>
      <c r="T5" s="106"/>
      <c r="U5" s="106"/>
      <c r="V5" s="106"/>
      <c r="W5" s="106"/>
      <c r="X5" s="98"/>
      <c r="Y5" s="98"/>
      <c r="Z5" s="98"/>
    </row>
    <row r="6" spans="1:26" ht="8.25" hidden="1" customHeight="1" x14ac:dyDescent="0.25">
      <c r="A6" s="105"/>
      <c r="B6" s="105"/>
      <c r="C6" s="105"/>
      <c r="D6" s="109"/>
      <c r="E6" s="105"/>
      <c r="F6" s="105"/>
      <c r="G6" s="105"/>
      <c r="H6" s="105"/>
      <c r="I6" s="105"/>
      <c r="J6" s="105"/>
      <c r="K6" s="105"/>
      <c r="L6" s="105"/>
      <c r="M6" s="105"/>
      <c r="N6" s="105"/>
      <c r="O6" s="105"/>
      <c r="P6" s="105"/>
      <c r="Q6" s="105"/>
      <c r="R6" s="105"/>
      <c r="S6" s="105"/>
      <c r="T6" s="106"/>
      <c r="U6" s="106"/>
      <c r="V6" s="106"/>
      <c r="W6" s="106"/>
      <c r="X6" s="98"/>
      <c r="Y6" s="98"/>
      <c r="Z6" s="98"/>
    </row>
    <row r="7" spans="1:26" ht="30" hidden="1" customHeight="1" x14ac:dyDescent="0.25">
      <c r="A7" s="105"/>
      <c r="B7" s="274" t="s">
        <v>49</v>
      </c>
      <c r="C7" s="275"/>
      <c r="D7" s="276"/>
      <c r="E7" s="107">
        <v>0</v>
      </c>
      <c r="F7" s="105"/>
      <c r="G7" s="277" t="s">
        <v>50</v>
      </c>
      <c r="H7" s="278"/>
      <c r="I7" s="279"/>
      <c r="J7" s="107">
        <v>0</v>
      </c>
      <c r="K7" s="105"/>
      <c r="L7" s="105"/>
      <c r="M7" s="105"/>
      <c r="N7" s="105"/>
      <c r="O7" s="105"/>
      <c r="P7" s="105"/>
      <c r="Q7" s="105"/>
      <c r="R7" s="105"/>
      <c r="S7" s="105"/>
      <c r="T7" s="106"/>
      <c r="U7" s="106"/>
      <c r="V7" s="106"/>
      <c r="W7" s="106"/>
      <c r="X7" s="98"/>
      <c r="Y7" s="98"/>
      <c r="Z7" s="98"/>
    </row>
    <row r="8" spans="1:26" ht="30" customHeight="1" x14ac:dyDescent="0.25">
      <c r="A8" s="105"/>
      <c r="B8" s="274" t="s">
        <v>145</v>
      </c>
      <c r="C8" s="275"/>
      <c r="D8" s="276"/>
      <c r="E8" s="66"/>
      <c r="F8" s="105"/>
      <c r="G8" s="105"/>
      <c r="H8" s="105"/>
      <c r="I8" s="105"/>
      <c r="J8" s="105"/>
      <c r="K8" s="105"/>
      <c r="L8" s="105"/>
      <c r="M8" s="105"/>
      <c r="N8" s="105"/>
      <c r="O8" s="105"/>
      <c r="P8" s="105"/>
      <c r="Q8" s="105"/>
      <c r="R8" s="105"/>
      <c r="S8" s="105"/>
      <c r="T8" s="106"/>
      <c r="U8" s="106"/>
      <c r="V8" s="106"/>
      <c r="W8" s="106"/>
      <c r="X8" s="98"/>
      <c r="Y8" s="98"/>
      <c r="Z8" s="98"/>
    </row>
    <row r="9" spans="1:26" ht="8.25" customHeight="1" x14ac:dyDescent="0.25">
      <c r="A9" s="105"/>
      <c r="B9" s="105"/>
      <c r="C9" s="105"/>
      <c r="D9" s="109"/>
      <c r="E9" s="105"/>
      <c r="F9" s="105"/>
      <c r="G9" s="105"/>
      <c r="H9" s="105"/>
      <c r="I9" s="105"/>
      <c r="J9" s="105"/>
      <c r="K9" s="105"/>
      <c r="L9" s="105"/>
      <c r="M9" s="105"/>
      <c r="N9" s="105"/>
      <c r="O9" s="105"/>
      <c r="P9" s="105"/>
      <c r="Q9" s="105"/>
      <c r="R9" s="105"/>
      <c r="S9" s="105"/>
      <c r="T9" s="106"/>
      <c r="U9" s="106"/>
      <c r="V9" s="106"/>
      <c r="W9" s="106"/>
      <c r="X9" s="98"/>
      <c r="Y9" s="98"/>
      <c r="Z9" s="98"/>
    </row>
    <row r="10" spans="1:26" ht="30" customHeight="1" x14ac:dyDescent="0.25">
      <c r="A10" s="105"/>
      <c r="B10" s="374" t="s">
        <v>146</v>
      </c>
      <c r="C10" s="278"/>
      <c r="D10" s="279"/>
      <c r="E10" s="67"/>
      <c r="F10" s="105"/>
      <c r="G10" s="105"/>
      <c r="H10" s="105"/>
      <c r="I10" s="105"/>
      <c r="J10" s="105"/>
      <c r="K10" s="105"/>
      <c r="L10" s="105"/>
      <c r="M10" s="105"/>
      <c r="N10" s="105"/>
      <c r="O10" s="105"/>
      <c r="P10" s="105"/>
      <c r="Q10" s="105"/>
      <c r="R10" s="105"/>
      <c r="S10" s="105"/>
      <c r="T10" s="106"/>
      <c r="U10" s="106"/>
      <c r="V10" s="106"/>
      <c r="W10" s="106"/>
      <c r="X10" s="98"/>
      <c r="Y10" s="98"/>
      <c r="Z10" s="98"/>
    </row>
    <row r="11" spans="1:26" ht="8.25" customHeight="1" x14ac:dyDescent="0.25">
      <c r="A11" s="105"/>
      <c r="B11" s="105"/>
      <c r="C11" s="105"/>
      <c r="D11" s="109"/>
      <c r="E11" s="105"/>
      <c r="F11" s="105"/>
      <c r="G11" s="105"/>
      <c r="H11" s="105"/>
      <c r="I11" s="105"/>
      <c r="J11" s="105"/>
      <c r="K11" s="105"/>
      <c r="L11" s="105"/>
      <c r="M11" s="105"/>
      <c r="N11" s="105"/>
      <c r="O11" s="105"/>
      <c r="P11" s="105"/>
      <c r="Q11" s="105"/>
      <c r="R11" s="105"/>
      <c r="S11" s="105"/>
      <c r="T11" s="106"/>
      <c r="U11" s="106"/>
      <c r="V11" s="106"/>
      <c r="W11" s="106"/>
      <c r="X11" s="98"/>
      <c r="Y11" s="98"/>
      <c r="Z11" s="98"/>
    </row>
    <row r="12" spans="1:26" ht="9" customHeight="1" x14ac:dyDescent="0.25">
      <c r="A12" s="105"/>
      <c r="B12" s="105"/>
      <c r="C12" s="105"/>
      <c r="D12" s="105"/>
      <c r="E12" s="105"/>
      <c r="F12" s="105"/>
      <c r="G12" s="105"/>
      <c r="H12" s="105"/>
      <c r="I12" s="105"/>
      <c r="J12" s="105"/>
      <c r="K12" s="105"/>
      <c r="L12" s="105"/>
      <c r="M12" s="105"/>
      <c r="N12" s="105"/>
      <c r="O12" s="105"/>
      <c r="P12" s="105"/>
      <c r="Q12" s="105"/>
      <c r="R12" s="105"/>
      <c r="S12" s="105"/>
      <c r="T12" s="106"/>
      <c r="U12" s="106"/>
      <c r="V12" s="106"/>
      <c r="W12" s="106"/>
      <c r="X12" s="98"/>
      <c r="Y12" s="98"/>
      <c r="Z12" s="98"/>
    </row>
    <row r="13" spans="1:26" ht="15.75" customHeight="1" x14ac:dyDescent="0.25">
      <c r="A13" s="105"/>
      <c r="B13" s="263" t="s">
        <v>51</v>
      </c>
      <c r="C13" s="264"/>
      <c r="D13" s="264"/>
      <c r="E13" s="264"/>
      <c r="F13" s="264"/>
      <c r="G13" s="264"/>
      <c r="H13" s="264"/>
      <c r="I13" s="264"/>
      <c r="J13" s="264"/>
      <c r="K13" s="264"/>
      <c r="L13" s="264"/>
      <c r="M13" s="264"/>
      <c r="N13" s="264"/>
      <c r="O13" s="264"/>
      <c r="P13" s="264"/>
      <c r="Q13" s="264"/>
      <c r="R13" s="265"/>
      <c r="S13" s="105"/>
      <c r="T13" s="106"/>
      <c r="U13" s="106"/>
      <c r="V13" s="110" t="s">
        <v>52</v>
      </c>
      <c r="W13" s="106"/>
      <c r="X13" s="98"/>
      <c r="Y13" s="98"/>
      <c r="Z13" s="98"/>
    </row>
    <row r="14" spans="1:26" ht="39.950000000000003" customHeight="1" x14ac:dyDescent="0.25">
      <c r="A14" s="105"/>
      <c r="B14" s="259" t="s">
        <v>53</v>
      </c>
      <c r="C14" s="260"/>
      <c r="D14" s="259" t="s">
        <v>54</v>
      </c>
      <c r="E14" s="286"/>
      <c r="F14" s="286"/>
      <c r="G14" s="286"/>
      <c r="H14" s="286"/>
      <c r="I14" s="286"/>
      <c r="J14" s="286"/>
      <c r="K14" s="286"/>
      <c r="L14" s="286"/>
      <c r="M14" s="260"/>
      <c r="N14" s="210" t="s">
        <v>55</v>
      </c>
      <c r="O14" s="210" t="s">
        <v>56</v>
      </c>
      <c r="P14" s="210" t="s">
        <v>57</v>
      </c>
      <c r="Q14" s="210" t="s">
        <v>58</v>
      </c>
      <c r="R14" s="210" t="s">
        <v>59</v>
      </c>
      <c r="S14" s="105"/>
      <c r="T14" s="106"/>
      <c r="U14" s="106"/>
      <c r="V14" s="110"/>
      <c r="W14" s="106"/>
      <c r="X14" s="98"/>
      <c r="Y14" s="98"/>
      <c r="Z14" s="98"/>
    </row>
    <row r="15" spans="1:26" ht="39.950000000000003" customHeight="1" x14ac:dyDescent="0.25">
      <c r="A15" s="105"/>
      <c r="B15" s="266"/>
      <c r="C15" s="267"/>
      <c r="D15" s="345"/>
      <c r="E15" s="346"/>
      <c r="F15" s="346"/>
      <c r="G15" s="346"/>
      <c r="H15" s="346"/>
      <c r="I15" s="346"/>
      <c r="J15" s="346"/>
      <c r="K15" s="346"/>
      <c r="L15" s="346"/>
      <c r="M15" s="347"/>
      <c r="N15" s="43"/>
      <c r="O15" s="44"/>
      <c r="P15" s="45"/>
      <c r="Q15" s="114">
        <f>ROUND(P15*R15,2)</f>
        <v>0</v>
      </c>
      <c r="R15" s="115">
        <f>ROUND(N15*O15,0)</f>
        <v>0</v>
      </c>
      <c r="S15" s="105"/>
      <c r="T15" s="106"/>
      <c r="U15" s="106"/>
      <c r="V15" s="110">
        <f>Q15+R15</f>
        <v>0</v>
      </c>
      <c r="W15" s="106"/>
      <c r="X15" s="98"/>
      <c r="Y15" s="98"/>
      <c r="Z15" s="116"/>
    </row>
    <row r="16" spans="1:26" ht="39.950000000000003" customHeight="1" x14ac:dyDescent="0.25">
      <c r="A16" s="105"/>
      <c r="B16" s="261"/>
      <c r="C16" s="262"/>
      <c r="D16" s="345"/>
      <c r="E16" s="346"/>
      <c r="F16" s="346"/>
      <c r="G16" s="346"/>
      <c r="H16" s="346"/>
      <c r="I16" s="346"/>
      <c r="J16" s="346"/>
      <c r="K16" s="346"/>
      <c r="L16" s="346"/>
      <c r="M16" s="347"/>
      <c r="N16" s="43"/>
      <c r="O16" s="44"/>
      <c r="P16" s="45"/>
      <c r="Q16" s="114">
        <f t="shared" ref="Q16:Q18" si="0">ROUND(P16*R16,2)</f>
        <v>0</v>
      </c>
      <c r="R16" s="115">
        <f t="shared" ref="R16:R18" si="1">ROUND(N16*O16,0)</f>
        <v>0</v>
      </c>
      <c r="S16" s="105"/>
      <c r="T16" s="106"/>
      <c r="U16" s="106"/>
      <c r="V16" s="110">
        <f>Q16+R16</f>
        <v>0</v>
      </c>
      <c r="W16" s="106"/>
      <c r="X16" s="98"/>
      <c r="Y16" s="98"/>
      <c r="Z16" s="116"/>
    </row>
    <row r="17" spans="1:26" ht="39.950000000000003" customHeight="1" x14ac:dyDescent="0.25">
      <c r="A17" s="105"/>
      <c r="B17" s="261"/>
      <c r="C17" s="262"/>
      <c r="D17" s="345"/>
      <c r="E17" s="346"/>
      <c r="F17" s="346"/>
      <c r="G17" s="346"/>
      <c r="H17" s="346"/>
      <c r="I17" s="346"/>
      <c r="J17" s="346"/>
      <c r="K17" s="346"/>
      <c r="L17" s="346"/>
      <c r="M17" s="347"/>
      <c r="N17" s="43"/>
      <c r="O17" s="44"/>
      <c r="P17" s="45"/>
      <c r="Q17" s="114">
        <f t="shared" si="0"/>
        <v>0</v>
      </c>
      <c r="R17" s="115">
        <f t="shared" si="1"/>
        <v>0</v>
      </c>
      <c r="S17" s="105"/>
      <c r="T17" s="106"/>
      <c r="U17" s="106"/>
      <c r="V17" s="110">
        <f>Q17+R17</f>
        <v>0</v>
      </c>
      <c r="W17" s="106"/>
      <c r="X17" s="98"/>
      <c r="Y17" s="98"/>
      <c r="Z17" s="116"/>
    </row>
    <row r="18" spans="1:26" ht="39.950000000000003" customHeight="1" x14ac:dyDescent="0.25">
      <c r="A18" s="105"/>
      <c r="B18" s="261"/>
      <c r="C18" s="262"/>
      <c r="D18" s="345"/>
      <c r="E18" s="346"/>
      <c r="F18" s="346"/>
      <c r="G18" s="346"/>
      <c r="H18" s="346"/>
      <c r="I18" s="346"/>
      <c r="J18" s="346"/>
      <c r="K18" s="346"/>
      <c r="L18" s="346"/>
      <c r="M18" s="347"/>
      <c r="N18" s="43"/>
      <c r="O18" s="44"/>
      <c r="P18" s="45"/>
      <c r="Q18" s="114">
        <f t="shared" si="0"/>
        <v>0</v>
      </c>
      <c r="R18" s="115">
        <f t="shared" si="1"/>
        <v>0</v>
      </c>
      <c r="S18" s="105"/>
      <c r="T18" s="106"/>
      <c r="U18" s="106"/>
      <c r="V18" s="110">
        <f>Q18+R18</f>
        <v>0</v>
      </c>
      <c r="W18" s="106"/>
      <c r="X18" s="98"/>
      <c r="Y18" s="98"/>
      <c r="Z18" s="116"/>
    </row>
    <row r="19" spans="1:26" ht="18.600000000000001" customHeight="1" x14ac:dyDescent="0.25">
      <c r="A19" s="105"/>
      <c r="B19" s="248" t="s">
        <v>60</v>
      </c>
      <c r="C19" s="249"/>
      <c r="D19" s="249"/>
      <c r="E19" s="249"/>
      <c r="F19" s="249"/>
      <c r="G19" s="249"/>
      <c r="H19" s="249"/>
      <c r="I19" s="249"/>
      <c r="J19" s="249"/>
      <c r="K19" s="249"/>
      <c r="L19" s="249"/>
      <c r="M19" s="249"/>
      <c r="N19" s="249"/>
      <c r="O19" s="249"/>
      <c r="P19" s="250"/>
      <c r="Q19" s="117">
        <f>ROUND(SUM(Q15:Q18),0)</f>
        <v>0</v>
      </c>
      <c r="R19" s="118">
        <f>ROUND(SUM(R15:R18),0)</f>
        <v>0</v>
      </c>
      <c r="S19" s="105"/>
      <c r="T19" s="106"/>
      <c r="U19" s="98"/>
      <c r="V19" s="106">
        <f>R19+Q19</f>
        <v>0</v>
      </c>
      <c r="W19" s="106"/>
      <c r="X19" s="119">
        <f>R19</f>
        <v>0</v>
      </c>
      <c r="Y19" s="98"/>
      <c r="Z19" s="98"/>
    </row>
    <row r="20" spans="1:26" ht="15.75" customHeight="1" x14ac:dyDescent="0.25">
      <c r="A20" s="105"/>
      <c r="B20" s="263" t="s">
        <v>61</v>
      </c>
      <c r="C20" s="264"/>
      <c r="D20" s="264"/>
      <c r="E20" s="264"/>
      <c r="F20" s="264"/>
      <c r="G20" s="264"/>
      <c r="H20" s="264"/>
      <c r="I20" s="264"/>
      <c r="J20" s="264"/>
      <c r="K20" s="264"/>
      <c r="L20" s="264"/>
      <c r="M20" s="264"/>
      <c r="N20" s="264"/>
      <c r="O20" s="264"/>
      <c r="P20" s="264"/>
      <c r="Q20" s="264"/>
      <c r="R20" s="265"/>
      <c r="S20" s="105"/>
      <c r="T20" s="106"/>
      <c r="U20" s="106"/>
      <c r="V20" s="110"/>
      <c r="W20" s="106"/>
      <c r="X20" s="98"/>
      <c r="Y20" s="98"/>
      <c r="Z20" s="98"/>
    </row>
    <row r="21" spans="1:26" ht="39.950000000000003" customHeight="1" x14ac:dyDescent="0.25">
      <c r="A21" s="105"/>
      <c r="B21" s="259" t="s">
        <v>53</v>
      </c>
      <c r="C21" s="260"/>
      <c r="D21" s="259" t="s">
        <v>62</v>
      </c>
      <c r="E21" s="286"/>
      <c r="F21" s="286"/>
      <c r="G21" s="286"/>
      <c r="H21" s="286"/>
      <c r="I21" s="286"/>
      <c r="J21" s="286"/>
      <c r="K21" s="286"/>
      <c r="L21" s="286"/>
      <c r="M21" s="260"/>
      <c r="N21" s="210" t="s">
        <v>55</v>
      </c>
      <c r="O21" s="210" t="s">
        <v>56</v>
      </c>
      <c r="P21" s="210" t="s">
        <v>57</v>
      </c>
      <c r="Q21" s="210" t="s">
        <v>63</v>
      </c>
      <c r="R21" s="210" t="s">
        <v>59</v>
      </c>
      <c r="S21" s="105"/>
      <c r="T21" s="106"/>
      <c r="U21" s="106"/>
      <c r="V21" s="110"/>
      <c r="W21" s="106"/>
      <c r="X21" s="98"/>
      <c r="Y21" s="98"/>
      <c r="Z21" s="98"/>
    </row>
    <row r="22" spans="1:26" ht="39.950000000000003" customHeight="1" x14ac:dyDescent="0.25">
      <c r="A22" s="105"/>
      <c r="B22" s="261"/>
      <c r="C22" s="262"/>
      <c r="D22" s="280"/>
      <c r="E22" s="281"/>
      <c r="F22" s="281"/>
      <c r="G22" s="281"/>
      <c r="H22" s="281"/>
      <c r="I22" s="281"/>
      <c r="J22" s="281"/>
      <c r="K22" s="281"/>
      <c r="L22" s="281"/>
      <c r="M22" s="282"/>
      <c r="N22" s="43"/>
      <c r="O22" s="44"/>
      <c r="P22" s="45"/>
      <c r="Q22" s="114">
        <f>ROUND(P22*R22,2)</f>
        <v>0</v>
      </c>
      <c r="R22" s="115">
        <f>ROUND(N22*O22,0)</f>
        <v>0</v>
      </c>
      <c r="S22" s="105"/>
      <c r="T22" s="106"/>
      <c r="U22" s="106"/>
      <c r="V22" s="110">
        <f t="shared" ref="V22:V46" si="2">Q22+R22</f>
        <v>0</v>
      </c>
      <c r="W22" s="106"/>
      <c r="X22" s="98"/>
      <c r="Y22" s="98"/>
      <c r="Z22" s="98"/>
    </row>
    <row r="23" spans="1:26" ht="39.950000000000003" customHeight="1" x14ac:dyDescent="0.25">
      <c r="A23" s="105"/>
      <c r="B23" s="261"/>
      <c r="C23" s="262"/>
      <c r="D23" s="280"/>
      <c r="E23" s="281"/>
      <c r="F23" s="281"/>
      <c r="G23" s="281"/>
      <c r="H23" s="281"/>
      <c r="I23" s="281"/>
      <c r="J23" s="281"/>
      <c r="K23" s="281"/>
      <c r="L23" s="281"/>
      <c r="M23" s="282"/>
      <c r="N23" s="43"/>
      <c r="O23" s="44"/>
      <c r="P23" s="45"/>
      <c r="Q23" s="114">
        <f t="shared" ref="Q23:Q36" si="3">ROUND(P23*R23,2)</f>
        <v>0</v>
      </c>
      <c r="R23" s="115">
        <f t="shared" ref="R23:R36" si="4">ROUND(N23*O23,0)</f>
        <v>0</v>
      </c>
      <c r="S23" s="105"/>
      <c r="T23" s="106"/>
      <c r="U23" s="106" t="s">
        <v>64</v>
      </c>
      <c r="V23" s="110">
        <f t="shared" si="2"/>
        <v>0</v>
      </c>
      <c r="W23" s="106"/>
      <c r="X23" s="98"/>
      <c r="Y23" s="98"/>
      <c r="Z23" s="116"/>
    </row>
    <row r="24" spans="1:26" ht="39.950000000000003" customHeight="1" x14ac:dyDescent="0.25">
      <c r="A24" s="105"/>
      <c r="B24" s="261"/>
      <c r="C24" s="262"/>
      <c r="D24" s="280"/>
      <c r="E24" s="281"/>
      <c r="F24" s="281"/>
      <c r="G24" s="281"/>
      <c r="H24" s="281"/>
      <c r="I24" s="281"/>
      <c r="J24" s="281"/>
      <c r="K24" s="281"/>
      <c r="L24" s="281"/>
      <c r="M24" s="282"/>
      <c r="N24" s="43"/>
      <c r="O24" s="44"/>
      <c r="P24" s="45"/>
      <c r="Q24" s="114">
        <f t="shared" si="3"/>
        <v>0</v>
      </c>
      <c r="R24" s="115">
        <f t="shared" si="4"/>
        <v>0</v>
      </c>
      <c r="S24" s="105"/>
      <c r="T24" s="106"/>
      <c r="U24" s="106"/>
      <c r="V24" s="110">
        <f t="shared" si="2"/>
        <v>0</v>
      </c>
      <c r="W24" s="106"/>
      <c r="X24" s="98"/>
      <c r="Y24" s="98"/>
      <c r="Z24" s="98"/>
    </row>
    <row r="25" spans="1:26" ht="39.950000000000003" customHeight="1" x14ac:dyDescent="0.25">
      <c r="A25" s="105"/>
      <c r="B25" s="261"/>
      <c r="C25" s="262"/>
      <c r="D25" s="280"/>
      <c r="E25" s="281"/>
      <c r="F25" s="281"/>
      <c r="G25" s="281"/>
      <c r="H25" s="281"/>
      <c r="I25" s="281"/>
      <c r="J25" s="281"/>
      <c r="K25" s="281"/>
      <c r="L25" s="281"/>
      <c r="M25" s="282"/>
      <c r="N25" s="43"/>
      <c r="O25" s="44"/>
      <c r="P25" s="45"/>
      <c r="Q25" s="114">
        <f t="shared" si="3"/>
        <v>0</v>
      </c>
      <c r="R25" s="115">
        <f t="shared" si="4"/>
        <v>0</v>
      </c>
      <c r="S25" s="105"/>
      <c r="T25" s="106"/>
      <c r="U25" s="106" t="s">
        <v>64</v>
      </c>
      <c r="V25" s="110">
        <f t="shared" si="2"/>
        <v>0</v>
      </c>
      <c r="W25" s="106"/>
      <c r="X25" s="98"/>
      <c r="Y25" s="98"/>
      <c r="Z25" s="116"/>
    </row>
    <row r="26" spans="1:26" ht="39.950000000000003" customHeight="1" x14ac:dyDescent="0.25">
      <c r="A26" s="105"/>
      <c r="B26" s="261"/>
      <c r="C26" s="262"/>
      <c r="D26" s="280"/>
      <c r="E26" s="281"/>
      <c r="F26" s="281"/>
      <c r="G26" s="281"/>
      <c r="H26" s="281"/>
      <c r="I26" s="281"/>
      <c r="J26" s="281"/>
      <c r="K26" s="281"/>
      <c r="L26" s="281"/>
      <c r="M26" s="282"/>
      <c r="N26" s="43"/>
      <c r="O26" s="44"/>
      <c r="P26" s="45"/>
      <c r="Q26" s="114">
        <f t="shared" si="3"/>
        <v>0</v>
      </c>
      <c r="R26" s="115">
        <f t="shared" si="4"/>
        <v>0</v>
      </c>
      <c r="S26" s="105"/>
      <c r="T26" s="106"/>
      <c r="U26" s="106"/>
      <c r="V26" s="110">
        <f>Q26+R26</f>
        <v>0</v>
      </c>
      <c r="W26" s="106"/>
      <c r="X26" s="98"/>
      <c r="Y26" s="98"/>
      <c r="Z26" s="98"/>
    </row>
    <row r="27" spans="1:26" ht="39.950000000000003" customHeight="1" x14ac:dyDescent="0.25">
      <c r="A27" s="105"/>
      <c r="B27" s="261"/>
      <c r="C27" s="262"/>
      <c r="D27" s="280"/>
      <c r="E27" s="281"/>
      <c r="F27" s="281"/>
      <c r="G27" s="281"/>
      <c r="H27" s="281"/>
      <c r="I27" s="281"/>
      <c r="J27" s="281"/>
      <c r="K27" s="281"/>
      <c r="L27" s="281"/>
      <c r="M27" s="282"/>
      <c r="N27" s="43"/>
      <c r="O27" s="44"/>
      <c r="P27" s="45"/>
      <c r="Q27" s="114">
        <f t="shared" si="3"/>
        <v>0</v>
      </c>
      <c r="R27" s="115">
        <f t="shared" si="4"/>
        <v>0</v>
      </c>
      <c r="S27" s="105"/>
      <c r="T27" s="106"/>
      <c r="U27" s="106" t="s">
        <v>64</v>
      </c>
      <c r="V27" s="110">
        <f>Q27+R27</f>
        <v>0</v>
      </c>
      <c r="W27" s="106"/>
      <c r="X27" s="98"/>
      <c r="Y27" s="98"/>
      <c r="Z27" s="116"/>
    </row>
    <row r="28" spans="1:26" ht="39.950000000000003" customHeight="1" x14ac:dyDescent="0.25">
      <c r="A28" s="105"/>
      <c r="B28" s="261"/>
      <c r="C28" s="262"/>
      <c r="D28" s="280"/>
      <c r="E28" s="281"/>
      <c r="F28" s="281"/>
      <c r="G28" s="281"/>
      <c r="H28" s="281"/>
      <c r="I28" s="281"/>
      <c r="J28" s="281"/>
      <c r="K28" s="281"/>
      <c r="L28" s="281"/>
      <c r="M28" s="282"/>
      <c r="N28" s="43"/>
      <c r="O28" s="44"/>
      <c r="P28" s="45"/>
      <c r="Q28" s="114">
        <f t="shared" si="3"/>
        <v>0</v>
      </c>
      <c r="R28" s="115">
        <f t="shared" si="4"/>
        <v>0</v>
      </c>
      <c r="S28" s="105"/>
      <c r="T28" s="106"/>
      <c r="U28" s="106"/>
      <c r="V28" s="110">
        <f t="shared" ref="V28:V35" si="5">Q28+R28</f>
        <v>0</v>
      </c>
      <c r="W28" s="106"/>
      <c r="X28" s="98"/>
      <c r="Y28" s="98"/>
      <c r="Z28" s="98"/>
    </row>
    <row r="29" spans="1:26" ht="39.950000000000003" customHeight="1" x14ac:dyDescent="0.25">
      <c r="A29" s="105"/>
      <c r="B29" s="261"/>
      <c r="C29" s="262"/>
      <c r="D29" s="280"/>
      <c r="E29" s="281"/>
      <c r="F29" s="281"/>
      <c r="G29" s="281"/>
      <c r="H29" s="281"/>
      <c r="I29" s="281"/>
      <c r="J29" s="281"/>
      <c r="K29" s="281"/>
      <c r="L29" s="281"/>
      <c r="M29" s="282"/>
      <c r="N29" s="43"/>
      <c r="O29" s="44"/>
      <c r="P29" s="45"/>
      <c r="Q29" s="114">
        <f t="shared" si="3"/>
        <v>0</v>
      </c>
      <c r="R29" s="115">
        <f t="shared" si="4"/>
        <v>0</v>
      </c>
      <c r="S29" s="105"/>
      <c r="T29" s="106"/>
      <c r="U29" s="106"/>
      <c r="V29" s="110">
        <f t="shared" si="5"/>
        <v>0</v>
      </c>
      <c r="W29" s="106"/>
      <c r="X29" s="98"/>
      <c r="Y29" s="98"/>
      <c r="Z29" s="98"/>
    </row>
    <row r="30" spans="1:26" ht="39.950000000000003" customHeight="1" x14ac:dyDescent="0.25">
      <c r="A30" s="105"/>
      <c r="B30" s="261"/>
      <c r="C30" s="262"/>
      <c r="D30" s="280"/>
      <c r="E30" s="281"/>
      <c r="F30" s="281"/>
      <c r="G30" s="281"/>
      <c r="H30" s="281"/>
      <c r="I30" s="281"/>
      <c r="J30" s="281"/>
      <c r="K30" s="281"/>
      <c r="L30" s="281"/>
      <c r="M30" s="282"/>
      <c r="N30" s="43"/>
      <c r="O30" s="44"/>
      <c r="P30" s="45"/>
      <c r="Q30" s="114">
        <f t="shared" si="3"/>
        <v>0</v>
      </c>
      <c r="R30" s="115">
        <f t="shared" si="4"/>
        <v>0</v>
      </c>
      <c r="S30" s="105"/>
      <c r="T30" s="106"/>
      <c r="U30" s="106" t="s">
        <v>64</v>
      </c>
      <c r="V30" s="110">
        <f t="shared" si="5"/>
        <v>0</v>
      </c>
      <c r="W30" s="106"/>
      <c r="X30" s="98"/>
      <c r="Y30" s="98"/>
      <c r="Z30" s="116"/>
    </row>
    <row r="31" spans="1:26" ht="39.950000000000003" customHeight="1" x14ac:dyDescent="0.25">
      <c r="A31" s="105"/>
      <c r="B31" s="261"/>
      <c r="C31" s="262"/>
      <c r="D31" s="280"/>
      <c r="E31" s="281"/>
      <c r="F31" s="281"/>
      <c r="G31" s="281"/>
      <c r="H31" s="281"/>
      <c r="I31" s="281"/>
      <c r="J31" s="281"/>
      <c r="K31" s="281"/>
      <c r="L31" s="281"/>
      <c r="M31" s="282"/>
      <c r="N31" s="43"/>
      <c r="O31" s="44"/>
      <c r="P31" s="45"/>
      <c r="Q31" s="114">
        <f t="shared" si="3"/>
        <v>0</v>
      </c>
      <c r="R31" s="115">
        <f t="shared" si="4"/>
        <v>0</v>
      </c>
      <c r="S31" s="105"/>
      <c r="T31" s="106"/>
      <c r="U31" s="106"/>
      <c r="V31" s="110">
        <f t="shared" si="5"/>
        <v>0</v>
      </c>
      <c r="W31" s="106"/>
      <c r="X31" s="98"/>
      <c r="Y31" s="98"/>
      <c r="Z31" s="98"/>
    </row>
    <row r="32" spans="1:26" ht="39.950000000000003" customHeight="1" x14ac:dyDescent="0.25">
      <c r="A32" s="105"/>
      <c r="B32" s="261"/>
      <c r="C32" s="262"/>
      <c r="D32" s="280"/>
      <c r="E32" s="281"/>
      <c r="F32" s="281"/>
      <c r="G32" s="281"/>
      <c r="H32" s="281"/>
      <c r="I32" s="281"/>
      <c r="J32" s="281"/>
      <c r="K32" s="281"/>
      <c r="L32" s="281"/>
      <c r="M32" s="282"/>
      <c r="N32" s="43"/>
      <c r="O32" s="44"/>
      <c r="P32" s="45"/>
      <c r="Q32" s="114">
        <f t="shared" si="3"/>
        <v>0</v>
      </c>
      <c r="R32" s="115">
        <f t="shared" si="4"/>
        <v>0</v>
      </c>
      <c r="S32" s="105"/>
      <c r="T32" s="106"/>
      <c r="U32" s="106" t="s">
        <v>64</v>
      </c>
      <c r="V32" s="110">
        <f t="shared" si="5"/>
        <v>0</v>
      </c>
      <c r="W32" s="106"/>
      <c r="X32" s="98"/>
      <c r="Y32" s="98"/>
      <c r="Z32" s="116"/>
    </row>
    <row r="33" spans="1:26" ht="39.950000000000003" customHeight="1" x14ac:dyDescent="0.25">
      <c r="A33" s="105"/>
      <c r="B33" s="261"/>
      <c r="C33" s="262"/>
      <c r="D33" s="280"/>
      <c r="E33" s="281"/>
      <c r="F33" s="281"/>
      <c r="G33" s="281"/>
      <c r="H33" s="281"/>
      <c r="I33" s="281"/>
      <c r="J33" s="281"/>
      <c r="K33" s="281"/>
      <c r="L33" s="281"/>
      <c r="M33" s="282"/>
      <c r="N33" s="43"/>
      <c r="O33" s="44"/>
      <c r="P33" s="45"/>
      <c r="Q33" s="114">
        <f t="shared" si="3"/>
        <v>0</v>
      </c>
      <c r="R33" s="115">
        <f t="shared" si="4"/>
        <v>0</v>
      </c>
      <c r="S33" s="105"/>
      <c r="T33" s="106"/>
      <c r="U33" s="106"/>
      <c r="V33" s="110">
        <f t="shared" si="5"/>
        <v>0</v>
      </c>
      <c r="W33" s="106"/>
      <c r="X33" s="98"/>
      <c r="Y33" s="98"/>
      <c r="Z33" s="98"/>
    </row>
    <row r="34" spans="1:26" ht="39.950000000000003" customHeight="1" x14ac:dyDescent="0.25">
      <c r="A34" s="105"/>
      <c r="B34" s="261"/>
      <c r="C34" s="262"/>
      <c r="D34" s="280"/>
      <c r="E34" s="281"/>
      <c r="F34" s="281"/>
      <c r="G34" s="281"/>
      <c r="H34" s="281"/>
      <c r="I34" s="281"/>
      <c r="J34" s="281"/>
      <c r="K34" s="281"/>
      <c r="L34" s="281"/>
      <c r="M34" s="282"/>
      <c r="N34" s="43"/>
      <c r="O34" s="44"/>
      <c r="P34" s="45"/>
      <c r="Q34" s="114">
        <f t="shared" si="3"/>
        <v>0</v>
      </c>
      <c r="R34" s="115">
        <f t="shared" si="4"/>
        <v>0</v>
      </c>
      <c r="S34" s="105"/>
      <c r="T34" s="106"/>
      <c r="U34" s="106" t="s">
        <v>64</v>
      </c>
      <c r="V34" s="110">
        <f t="shared" si="5"/>
        <v>0</v>
      </c>
      <c r="W34" s="106"/>
      <c r="X34" s="98"/>
      <c r="Y34" s="98"/>
      <c r="Z34" s="116"/>
    </row>
    <row r="35" spans="1:26" ht="39.950000000000003" customHeight="1" x14ac:dyDescent="0.25">
      <c r="A35" s="105"/>
      <c r="B35" s="261"/>
      <c r="C35" s="262"/>
      <c r="D35" s="280"/>
      <c r="E35" s="281"/>
      <c r="F35" s="281"/>
      <c r="G35" s="281"/>
      <c r="H35" s="281"/>
      <c r="I35" s="281"/>
      <c r="J35" s="281"/>
      <c r="K35" s="281"/>
      <c r="L35" s="281"/>
      <c r="M35" s="282"/>
      <c r="N35" s="43"/>
      <c r="O35" s="44"/>
      <c r="P35" s="45"/>
      <c r="Q35" s="114">
        <f t="shared" si="3"/>
        <v>0</v>
      </c>
      <c r="R35" s="115">
        <f t="shared" si="4"/>
        <v>0</v>
      </c>
      <c r="S35" s="105"/>
      <c r="T35" s="106"/>
      <c r="U35" s="106"/>
      <c r="V35" s="110">
        <f t="shared" si="5"/>
        <v>0</v>
      </c>
      <c r="W35" s="106"/>
      <c r="X35" s="98"/>
      <c r="Y35" s="98"/>
      <c r="Z35" s="98"/>
    </row>
    <row r="36" spans="1:26" ht="39.950000000000003" customHeight="1" x14ac:dyDescent="0.25">
      <c r="A36" s="105"/>
      <c r="B36" s="261"/>
      <c r="C36" s="262"/>
      <c r="D36" s="280"/>
      <c r="E36" s="281"/>
      <c r="F36" s="281"/>
      <c r="G36" s="281"/>
      <c r="H36" s="281"/>
      <c r="I36" s="281"/>
      <c r="J36" s="281"/>
      <c r="K36" s="281"/>
      <c r="L36" s="281"/>
      <c r="M36" s="282"/>
      <c r="N36" s="43"/>
      <c r="O36" s="44"/>
      <c r="P36" s="45"/>
      <c r="Q36" s="114">
        <f t="shared" si="3"/>
        <v>0</v>
      </c>
      <c r="R36" s="115">
        <f t="shared" si="4"/>
        <v>0</v>
      </c>
      <c r="S36" s="105"/>
      <c r="T36" s="106"/>
      <c r="U36" s="106"/>
      <c r="V36" s="110">
        <f>Q36+R36</f>
        <v>0</v>
      </c>
      <c r="W36" s="106"/>
      <c r="X36" s="98"/>
      <c r="Y36" s="98"/>
      <c r="Z36" s="98"/>
    </row>
    <row r="37" spans="1:26" ht="39.950000000000003" hidden="1" customHeight="1" x14ac:dyDescent="0.25">
      <c r="A37" s="105"/>
      <c r="B37" s="283"/>
      <c r="C37" s="284"/>
      <c r="D37" s="256"/>
      <c r="E37" s="258"/>
      <c r="F37" s="258"/>
      <c r="G37" s="258"/>
      <c r="H37" s="258"/>
      <c r="I37" s="258"/>
      <c r="J37" s="258"/>
      <c r="K37" s="257"/>
      <c r="L37" s="111"/>
      <c r="M37" s="112"/>
      <c r="N37" s="120"/>
      <c r="O37" s="113"/>
      <c r="P37" s="46" t="str">
        <f t="shared" ref="P37:P46" si="6">IF(N37="","",(L37/N37))</f>
        <v/>
      </c>
      <c r="Q37" s="121">
        <f t="shared" ref="Q37:Q46" si="7">O37*R37</f>
        <v>0</v>
      </c>
      <c r="R37" s="118">
        <f t="shared" ref="R37:R46" si="8">ROUND(L37*M37,2)</f>
        <v>0</v>
      </c>
      <c r="S37" s="105"/>
      <c r="T37" s="106"/>
      <c r="U37" s="106" t="s">
        <v>64</v>
      </c>
      <c r="V37" s="110">
        <f>Q37+R37</f>
        <v>0</v>
      </c>
      <c r="W37" s="106"/>
      <c r="X37" s="98"/>
      <c r="Y37" s="98"/>
      <c r="Z37" s="116"/>
    </row>
    <row r="38" spans="1:26" ht="39.950000000000003" hidden="1" customHeight="1" x14ac:dyDescent="0.25">
      <c r="A38" s="105"/>
      <c r="B38" s="283"/>
      <c r="C38" s="284"/>
      <c r="D38" s="256"/>
      <c r="E38" s="258"/>
      <c r="F38" s="258"/>
      <c r="G38" s="258"/>
      <c r="H38" s="258"/>
      <c r="I38" s="258"/>
      <c r="J38" s="258"/>
      <c r="K38" s="257"/>
      <c r="L38" s="111"/>
      <c r="M38" s="112"/>
      <c r="N38" s="120"/>
      <c r="O38" s="113"/>
      <c r="P38" s="46" t="str">
        <f t="shared" si="6"/>
        <v/>
      </c>
      <c r="Q38" s="121">
        <f t="shared" si="7"/>
        <v>0</v>
      </c>
      <c r="R38" s="118">
        <f t="shared" si="8"/>
        <v>0</v>
      </c>
      <c r="S38" s="105"/>
      <c r="T38" s="106"/>
      <c r="U38" s="106"/>
      <c r="V38" s="110">
        <f>Q38+R38</f>
        <v>0</v>
      </c>
      <c r="W38" s="106"/>
      <c r="X38" s="98"/>
      <c r="Y38" s="98"/>
      <c r="Z38" s="98"/>
    </row>
    <row r="39" spans="1:26" ht="39.950000000000003" hidden="1" customHeight="1" x14ac:dyDescent="0.25">
      <c r="A39" s="105"/>
      <c r="B39" s="283"/>
      <c r="C39" s="284"/>
      <c r="D39" s="256"/>
      <c r="E39" s="258"/>
      <c r="F39" s="258"/>
      <c r="G39" s="258"/>
      <c r="H39" s="258"/>
      <c r="I39" s="258"/>
      <c r="J39" s="258"/>
      <c r="K39" s="257"/>
      <c r="L39" s="111"/>
      <c r="M39" s="112"/>
      <c r="N39" s="120"/>
      <c r="O39" s="113"/>
      <c r="P39" s="46" t="str">
        <f t="shared" si="6"/>
        <v/>
      </c>
      <c r="Q39" s="121">
        <f t="shared" si="7"/>
        <v>0</v>
      </c>
      <c r="R39" s="118">
        <f t="shared" si="8"/>
        <v>0</v>
      </c>
      <c r="S39" s="105"/>
      <c r="T39" s="106"/>
      <c r="U39" s="106"/>
      <c r="V39" s="110">
        <f t="shared" si="2"/>
        <v>0</v>
      </c>
      <c r="W39" s="106"/>
      <c r="X39" s="98"/>
      <c r="Y39" s="98"/>
      <c r="Z39" s="98"/>
    </row>
    <row r="40" spans="1:26" ht="39.950000000000003" hidden="1" customHeight="1" x14ac:dyDescent="0.25">
      <c r="A40" s="105"/>
      <c r="B40" s="283"/>
      <c r="C40" s="284"/>
      <c r="D40" s="256"/>
      <c r="E40" s="258"/>
      <c r="F40" s="258"/>
      <c r="G40" s="258"/>
      <c r="H40" s="258"/>
      <c r="I40" s="258"/>
      <c r="J40" s="258"/>
      <c r="K40" s="257"/>
      <c r="L40" s="111"/>
      <c r="M40" s="112"/>
      <c r="N40" s="120"/>
      <c r="O40" s="113"/>
      <c r="P40" s="46" t="str">
        <f t="shared" si="6"/>
        <v/>
      </c>
      <c r="Q40" s="121">
        <f t="shared" si="7"/>
        <v>0</v>
      </c>
      <c r="R40" s="118">
        <f t="shared" si="8"/>
        <v>0</v>
      </c>
      <c r="S40" s="105"/>
      <c r="T40" s="106"/>
      <c r="U40" s="106" t="s">
        <v>64</v>
      </c>
      <c r="V40" s="110">
        <f t="shared" si="2"/>
        <v>0</v>
      </c>
      <c r="W40" s="106"/>
      <c r="X40" s="98"/>
      <c r="Y40" s="98"/>
      <c r="Z40" s="116"/>
    </row>
    <row r="41" spans="1:26" ht="39.950000000000003" hidden="1" customHeight="1" x14ac:dyDescent="0.25">
      <c r="A41" s="105"/>
      <c r="B41" s="283"/>
      <c r="C41" s="284"/>
      <c r="D41" s="256"/>
      <c r="E41" s="258"/>
      <c r="F41" s="258"/>
      <c r="G41" s="258"/>
      <c r="H41" s="258"/>
      <c r="I41" s="258"/>
      <c r="J41" s="258"/>
      <c r="K41" s="257"/>
      <c r="L41" s="111"/>
      <c r="M41" s="112"/>
      <c r="N41" s="120"/>
      <c r="O41" s="113"/>
      <c r="P41" s="46" t="str">
        <f t="shared" si="6"/>
        <v/>
      </c>
      <c r="Q41" s="121">
        <f t="shared" si="7"/>
        <v>0</v>
      </c>
      <c r="R41" s="118">
        <f t="shared" si="8"/>
        <v>0</v>
      </c>
      <c r="S41" s="105"/>
      <c r="T41" s="106"/>
      <c r="U41" s="106"/>
      <c r="V41" s="110">
        <f t="shared" si="2"/>
        <v>0</v>
      </c>
      <c r="W41" s="106"/>
      <c r="X41" s="98"/>
      <c r="Y41" s="98"/>
      <c r="Z41" s="98"/>
    </row>
    <row r="42" spans="1:26" ht="39.950000000000003" hidden="1" customHeight="1" x14ac:dyDescent="0.25">
      <c r="A42" s="105"/>
      <c r="B42" s="283"/>
      <c r="C42" s="284"/>
      <c r="D42" s="256"/>
      <c r="E42" s="258"/>
      <c r="F42" s="258"/>
      <c r="G42" s="258"/>
      <c r="H42" s="258"/>
      <c r="I42" s="258"/>
      <c r="J42" s="258"/>
      <c r="K42" s="257"/>
      <c r="L42" s="111"/>
      <c r="M42" s="112"/>
      <c r="N42" s="120"/>
      <c r="O42" s="113"/>
      <c r="P42" s="46" t="str">
        <f t="shared" si="6"/>
        <v/>
      </c>
      <c r="Q42" s="121">
        <f t="shared" si="7"/>
        <v>0</v>
      </c>
      <c r="R42" s="118">
        <f t="shared" si="8"/>
        <v>0</v>
      </c>
      <c r="S42" s="105"/>
      <c r="T42" s="106"/>
      <c r="U42" s="106" t="s">
        <v>64</v>
      </c>
      <c r="V42" s="110">
        <f t="shared" si="2"/>
        <v>0</v>
      </c>
      <c r="W42" s="106"/>
      <c r="X42" s="98"/>
      <c r="Y42" s="98"/>
      <c r="Z42" s="116"/>
    </row>
    <row r="43" spans="1:26" ht="39.950000000000003" hidden="1" customHeight="1" x14ac:dyDescent="0.25">
      <c r="A43" s="105"/>
      <c r="B43" s="283"/>
      <c r="C43" s="284"/>
      <c r="D43" s="256"/>
      <c r="E43" s="258"/>
      <c r="F43" s="258"/>
      <c r="G43" s="258"/>
      <c r="H43" s="258"/>
      <c r="I43" s="258"/>
      <c r="J43" s="258"/>
      <c r="K43" s="257"/>
      <c r="L43" s="111"/>
      <c r="M43" s="112"/>
      <c r="N43" s="120"/>
      <c r="O43" s="113"/>
      <c r="P43" s="46" t="str">
        <f t="shared" si="6"/>
        <v/>
      </c>
      <c r="Q43" s="121">
        <f t="shared" si="7"/>
        <v>0</v>
      </c>
      <c r="R43" s="118">
        <f t="shared" si="8"/>
        <v>0</v>
      </c>
      <c r="S43" s="105"/>
      <c r="T43" s="106"/>
      <c r="U43" s="106"/>
      <c r="V43" s="110">
        <f t="shared" si="2"/>
        <v>0</v>
      </c>
      <c r="W43" s="106"/>
      <c r="X43" s="98"/>
      <c r="Y43" s="98"/>
      <c r="Z43" s="98"/>
    </row>
    <row r="44" spans="1:26" ht="39.950000000000003" hidden="1" customHeight="1" x14ac:dyDescent="0.25">
      <c r="A44" s="105"/>
      <c r="B44" s="283"/>
      <c r="C44" s="284"/>
      <c r="D44" s="256"/>
      <c r="E44" s="258"/>
      <c r="F44" s="258"/>
      <c r="G44" s="258"/>
      <c r="H44" s="258"/>
      <c r="I44" s="258"/>
      <c r="J44" s="258"/>
      <c r="K44" s="257"/>
      <c r="L44" s="111"/>
      <c r="M44" s="112"/>
      <c r="N44" s="120"/>
      <c r="O44" s="113"/>
      <c r="P44" s="46" t="str">
        <f t="shared" si="6"/>
        <v/>
      </c>
      <c r="Q44" s="121">
        <f t="shared" si="7"/>
        <v>0</v>
      </c>
      <c r="R44" s="118">
        <f t="shared" si="8"/>
        <v>0</v>
      </c>
      <c r="S44" s="105"/>
      <c r="T44" s="106"/>
      <c r="U44" s="106" t="s">
        <v>64</v>
      </c>
      <c r="V44" s="110">
        <f t="shared" si="2"/>
        <v>0</v>
      </c>
      <c r="W44" s="106"/>
      <c r="X44" s="98"/>
      <c r="Y44" s="98"/>
      <c r="Z44" s="116"/>
    </row>
    <row r="45" spans="1:26" ht="39.950000000000003" hidden="1" customHeight="1" x14ac:dyDescent="0.25">
      <c r="A45" s="105"/>
      <c r="B45" s="283"/>
      <c r="C45" s="284"/>
      <c r="D45" s="256"/>
      <c r="E45" s="258"/>
      <c r="F45" s="258"/>
      <c r="G45" s="258"/>
      <c r="H45" s="258"/>
      <c r="I45" s="258"/>
      <c r="J45" s="258"/>
      <c r="K45" s="257"/>
      <c r="L45" s="111"/>
      <c r="M45" s="112"/>
      <c r="N45" s="120"/>
      <c r="O45" s="113"/>
      <c r="P45" s="46" t="str">
        <f t="shared" si="6"/>
        <v/>
      </c>
      <c r="Q45" s="121">
        <f t="shared" si="7"/>
        <v>0</v>
      </c>
      <c r="R45" s="118">
        <f t="shared" si="8"/>
        <v>0</v>
      </c>
      <c r="S45" s="105"/>
      <c r="T45" s="106"/>
      <c r="U45" s="106"/>
      <c r="V45" s="110">
        <f t="shared" si="2"/>
        <v>0</v>
      </c>
      <c r="W45" s="106"/>
      <c r="X45" s="98"/>
      <c r="Y45" s="98"/>
      <c r="Z45" s="98"/>
    </row>
    <row r="46" spans="1:26" ht="39.950000000000003" hidden="1" customHeight="1" x14ac:dyDescent="0.25">
      <c r="A46" s="105"/>
      <c r="B46" s="283"/>
      <c r="C46" s="284"/>
      <c r="D46" s="256"/>
      <c r="E46" s="258"/>
      <c r="F46" s="258"/>
      <c r="G46" s="258"/>
      <c r="H46" s="258"/>
      <c r="I46" s="258"/>
      <c r="J46" s="258"/>
      <c r="K46" s="257"/>
      <c r="L46" s="111"/>
      <c r="M46" s="112"/>
      <c r="N46" s="120"/>
      <c r="O46" s="113"/>
      <c r="P46" s="46" t="str">
        <f t="shared" si="6"/>
        <v/>
      </c>
      <c r="Q46" s="121">
        <f t="shared" si="7"/>
        <v>0</v>
      </c>
      <c r="R46" s="118">
        <f t="shared" si="8"/>
        <v>0</v>
      </c>
      <c r="S46" s="105"/>
      <c r="T46" s="106"/>
      <c r="U46" s="106" t="s">
        <v>64</v>
      </c>
      <c r="V46" s="110">
        <f t="shared" si="2"/>
        <v>0</v>
      </c>
      <c r="W46" s="106"/>
      <c r="X46" s="98"/>
      <c r="Y46" s="98"/>
      <c r="Z46" s="116"/>
    </row>
    <row r="47" spans="1:26" ht="18.600000000000001" customHeight="1" x14ac:dyDescent="0.25">
      <c r="A47" s="105"/>
      <c r="B47" s="248" t="s">
        <v>65</v>
      </c>
      <c r="C47" s="249"/>
      <c r="D47" s="249"/>
      <c r="E47" s="249"/>
      <c r="F47" s="249"/>
      <c r="G47" s="249"/>
      <c r="H47" s="249"/>
      <c r="I47" s="249"/>
      <c r="J47" s="249"/>
      <c r="K47" s="249"/>
      <c r="L47" s="249"/>
      <c r="M47" s="249"/>
      <c r="N47" s="249"/>
      <c r="O47" s="249"/>
      <c r="P47" s="250"/>
      <c r="Q47" s="118">
        <f>SUM(Q22:Q46)</f>
        <v>0</v>
      </c>
      <c r="R47" s="118">
        <f>ROUND(SUM(R22:R46),0)</f>
        <v>0</v>
      </c>
      <c r="S47" s="105"/>
      <c r="T47" s="106"/>
      <c r="U47" s="106">
        <f>R47+Q47</f>
        <v>0</v>
      </c>
      <c r="V47" s="106"/>
      <c r="W47" s="106"/>
      <c r="X47" s="119">
        <f>R47</f>
        <v>0</v>
      </c>
      <c r="Y47" s="98"/>
      <c r="Z47" s="98"/>
    </row>
    <row r="48" spans="1:26" ht="15.75" customHeight="1" x14ac:dyDescent="0.25">
      <c r="A48" s="105"/>
      <c r="B48" s="294" t="s">
        <v>66</v>
      </c>
      <c r="C48" s="278"/>
      <c r="D48" s="278"/>
      <c r="E48" s="278"/>
      <c r="F48" s="278"/>
      <c r="G48" s="278"/>
      <c r="H48" s="278"/>
      <c r="I48" s="278"/>
      <c r="J48" s="278"/>
      <c r="K48" s="278"/>
      <c r="L48" s="278"/>
      <c r="M48" s="278"/>
      <c r="N48" s="278"/>
      <c r="O48" s="278"/>
      <c r="P48" s="278"/>
      <c r="Q48" s="278"/>
      <c r="R48" s="279"/>
      <c r="S48" s="105"/>
      <c r="T48" s="106"/>
      <c r="U48" s="106"/>
      <c r="V48" s="106"/>
      <c r="W48" s="106"/>
      <c r="X48" s="98"/>
      <c r="Y48" s="98"/>
      <c r="Z48" s="98"/>
    </row>
    <row r="49" spans="1:26" ht="39.950000000000003" customHeight="1" x14ac:dyDescent="0.25">
      <c r="A49" s="105"/>
      <c r="B49" s="259" t="s">
        <v>53</v>
      </c>
      <c r="C49" s="260"/>
      <c r="D49" s="259" t="s">
        <v>67</v>
      </c>
      <c r="E49" s="286"/>
      <c r="F49" s="286"/>
      <c r="G49" s="286"/>
      <c r="H49" s="286"/>
      <c r="I49" s="286"/>
      <c r="J49" s="286"/>
      <c r="K49" s="286"/>
      <c r="L49" s="286"/>
      <c r="M49" s="260"/>
      <c r="N49" s="210" t="s">
        <v>55</v>
      </c>
      <c r="O49" s="210" t="s">
        <v>56</v>
      </c>
      <c r="P49" s="210" t="s">
        <v>57</v>
      </c>
      <c r="Q49" s="210" t="s">
        <v>63</v>
      </c>
      <c r="R49" s="210" t="s">
        <v>59</v>
      </c>
      <c r="S49" s="105"/>
      <c r="T49" s="106"/>
      <c r="U49" s="106"/>
      <c r="V49" s="110"/>
      <c r="W49" s="106"/>
      <c r="X49" s="98"/>
      <c r="Y49" s="98"/>
      <c r="Z49" s="98"/>
    </row>
    <row r="50" spans="1:26" ht="39.950000000000003" customHeight="1" x14ac:dyDescent="0.25">
      <c r="A50" s="105"/>
      <c r="B50" s="288"/>
      <c r="C50" s="295"/>
      <c r="D50" s="280"/>
      <c r="E50" s="281"/>
      <c r="F50" s="281"/>
      <c r="G50" s="281"/>
      <c r="H50" s="281"/>
      <c r="I50" s="281"/>
      <c r="J50" s="281"/>
      <c r="K50" s="281"/>
      <c r="L50" s="281"/>
      <c r="M50" s="282"/>
      <c r="N50" s="43"/>
      <c r="O50" s="44"/>
      <c r="P50" s="45"/>
      <c r="Q50" s="114">
        <f t="shared" ref="Q50:Q51" si="9">ROUND(P50*R50,2)</f>
        <v>0</v>
      </c>
      <c r="R50" s="115">
        <f t="shared" ref="R50:R51" si="10">ROUND(N50*O50,0)</f>
        <v>0</v>
      </c>
      <c r="S50" s="105"/>
      <c r="T50" s="106"/>
      <c r="U50" s="106"/>
      <c r="V50" s="110">
        <f>Q50+R50</f>
        <v>0</v>
      </c>
      <c r="W50" s="106"/>
      <c r="X50" s="98"/>
      <c r="Y50" s="98"/>
      <c r="Z50" s="98"/>
    </row>
    <row r="51" spans="1:26" ht="39.950000000000003" customHeight="1" x14ac:dyDescent="0.25">
      <c r="A51" s="105"/>
      <c r="B51" s="288"/>
      <c r="C51" s="295"/>
      <c r="D51" s="280"/>
      <c r="E51" s="281"/>
      <c r="F51" s="281"/>
      <c r="G51" s="281"/>
      <c r="H51" s="281"/>
      <c r="I51" s="281"/>
      <c r="J51" s="281"/>
      <c r="K51" s="281"/>
      <c r="L51" s="281"/>
      <c r="M51" s="282"/>
      <c r="N51" s="43"/>
      <c r="O51" s="44"/>
      <c r="P51" s="45"/>
      <c r="Q51" s="114">
        <f t="shared" si="9"/>
        <v>0</v>
      </c>
      <c r="R51" s="115">
        <f t="shared" si="10"/>
        <v>0</v>
      </c>
      <c r="S51" s="105"/>
      <c r="T51" s="106"/>
      <c r="U51" s="106"/>
      <c r="V51" s="110">
        <f>Q51+R51</f>
        <v>0</v>
      </c>
      <c r="W51" s="106"/>
      <c r="X51" s="98"/>
      <c r="Y51" s="98"/>
      <c r="Z51" s="98"/>
    </row>
    <row r="52" spans="1:26" ht="39.950000000000003" hidden="1" customHeight="1" x14ac:dyDescent="0.25">
      <c r="A52" s="105"/>
      <c r="B52" s="256"/>
      <c r="C52" s="257"/>
      <c r="D52" s="256"/>
      <c r="E52" s="258"/>
      <c r="F52" s="258"/>
      <c r="G52" s="258"/>
      <c r="H52" s="258"/>
      <c r="I52" s="258"/>
      <c r="J52" s="258"/>
      <c r="K52" s="257"/>
      <c r="L52" s="122"/>
      <c r="M52" s="123"/>
      <c r="N52" s="124"/>
      <c r="O52" s="113"/>
      <c r="P52" s="46" t="str">
        <f>IF(N52="","",(L52/N52))</f>
        <v/>
      </c>
      <c r="Q52" s="121">
        <f>O52*R52</f>
        <v>0</v>
      </c>
      <c r="R52" s="118">
        <f t="shared" ref="R52:R54" si="11">ROUND(L52*M52,2)</f>
        <v>0</v>
      </c>
      <c r="S52" s="105"/>
      <c r="T52" s="106"/>
      <c r="U52" s="106"/>
      <c r="V52" s="110">
        <f>Q52+R52</f>
        <v>0</v>
      </c>
      <c r="W52" s="106"/>
      <c r="X52" s="98"/>
      <c r="Y52" s="98"/>
      <c r="Z52" s="98"/>
    </row>
    <row r="53" spans="1:26" ht="39.950000000000003" hidden="1" customHeight="1" x14ac:dyDescent="0.25">
      <c r="A53" s="105"/>
      <c r="B53" s="256"/>
      <c r="C53" s="257"/>
      <c r="D53" s="256"/>
      <c r="E53" s="258"/>
      <c r="F53" s="258"/>
      <c r="G53" s="258"/>
      <c r="H53" s="258"/>
      <c r="I53" s="258"/>
      <c r="J53" s="258"/>
      <c r="K53" s="257"/>
      <c r="L53" s="122"/>
      <c r="M53" s="123"/>
      <c r="N53" s="124"/>
      <c r="O53" s="113"/>
      <c r="P53" s="46" t="str">
        <f>IF(N53="","",(L53/N53))</f>
        <v/>
      </c>
      <c r="Q53" s="121">
        <f>O53*R53</f>
        <v>0</v>
      </c>
      <c r="R53" s="118">
        <f t="shared" si="11"/>
        <v>0</v>
      </c>
      <c r="S53" s="105"/>
      <c r="T53" s="106"/>
      <c r="U53" s="106"/>
      <c r="V53" s="110">
        <f>Q53+R53</f>
        <v>0</v>
      </c>
      <c r="W53" s="106"/>
      <c r="X53" s="98"/>
      <c r="Y53" s="98"/>
      <c r="Z53" s="98"/>
    </row>
    <row r="54" spans="1:26" ht="39.950000000000003" hidden="1" customHeight="1" x14ac:dyDescent="0.25">
      <c r="A54" s="105"/>
      <c r="B54" s="256"/>
      <c r="C54" s="257"/>
      <c r="D54" s="256"/>
      <c r="E54" s="258"/>
      <c r="F54" s="258"/>
      <c r="G54" s="258"/>
      <c r="H54" s="258"/>
      <c r="I54" s="258"/>
      <c r="J54" s="258"/>
      <c r="K54" s="257"/>
      <c r="L54" s="122"/>
      <c r="M54" s="123"/>
      <c r="N54" s="124"/>
      <c r="O54" s="113"/>
      <c r="P54" s="46" t="str">
        <f>IF(N54="","",(L54/N54))</f>
        <v/>
      </c>
      <c r="Q54" s="121">
        <f>O54*R54</f>
        <v>0</v>
      </c>
      <c r="R54" s="118">
        <f t="shared" si="11"/>
        <v>0</v>
      </c>
      <c r="S54" s="105"/>
      <c r="T54" s="106"/>
      <c r="U54" s="106"/>
      <c r="V54" s="110">
        <f>Q54+R54</f>
        <v>0</v>
      </c>
      <c r="W54" s="106"/>
      <c r="X54" s="98"/>
      <c r="Y54" s="98"/>
      <c r="Z54" s="98"/>
    </row>
    <row r="55" spans="1:26" ht="18.600000000000001" customHeight="1" x14ac:dyDescent="0.25">
      <c r="A55" s="105"/>
      <c r="B55" s="248" t="s">
        <v>68</v>
      </c>
      <c r="C55" s="249"/>
      <c r="D55" s="249"/>
      <c r="E55" s="249"/>
      <c r="F55" s="249"/>
      <c r="G55" s="249"/>
      <c r="H55" s="249"/>
      <c r="I55" s="249"/>
      <c r="J55" s="249"/>
      <c r="K55" s="249"/>
      <c r="L55" s="249"/>
      <c r="M55" s="249"/>
      <c r="N55" s="249"/>
      <c r="O55" s="249"/>
      <c r="P55" s="250"/>
      <c r="Q55" s="118">
        <f>SUM(Q50:Q54)</f>
        <v>0</v>
      </c>
      <c r="R55" s="118">
        <f>ROUND(SUM(R50:R54),0)</f>
        <v>0</v>
      </c>
      <c r="S55" s="105"/>
      <c r="T55" s="106"/>
      <c r="U55" s="106">
        <f>R55+Q55</f>
        <v>0</v>
      </c>
      <c r="V55" s="106"/>
      <c r="W55" s="106"/>
      <c r="X55" s="119">
        <f>R55</f>
        <v>0</v>
      </c>
      <c r="Y55" s="98"/>
      <c r="Z55" s="98"/>
    </row>
    <row r="56" spans="1:26" ht="15.75" customHeight="1" x14ac:dyDescent="0.25">
      <c r="A56" s="105"/>
      <c r="B56" s="294" t="s">
        <v>69</v>
      </c>
      <c r="C56" s="278"/>
      <c r="D56" s="278"/>
      <c r="E56" s="278"/>
      <c r="F56" s="278"/>
      <c r="G56" s="278"/>
      <c r="H56" s="278"/>
      <c r="I56" s="278"/>
      <c r="J56" s="278"/>
      <c r="K56" s="278"/>
      <c r="L56" s="278"/>
      <c r="M56" s="278"/>
      <c r="N56" s="278"/>
      <c r="O56" s="278"/>
      <c r="P56" s="278"/>
      <c r="Q56" s="278"/>
      <c r="R56" s="279"/>
      <c r="S56" s="105"/>
      <c r="T56" s="106"/>
      <c r="U56" s="106"/>
      <c r="V56" s="106"/>
      <c r="W56" s="106"/>
      <c r="X56" s="98"/>
      <c r="Y56" s="98"/>
      <c r="Z56" s="98"/>
    </row>
    <row r="57" spans="1:26" ht="39.950000000000003" customHeight="1" x14ac:dyDescent="0.25">
      <c r="A57" s="105"/>
      <c r="B57" s="285" t="s">
        <v>70</v>
      </c>
      <c r="C57" s="285"/>
      <c r="D57" s="259" t="s">
        <v>71</v>
      </c>
      <c r="E57" s="286"/>
      <c r="F57" s="286"/>
      <c r="G57" s="286"/>
      <c r="H57" s="286"/>
      <c r="I57" s="286"/>
      <c r="J57" s="286"/>
      <c r="K57" s="286"/>
      <c r="L57" s="286"/>
      <c r="M57" s="286"/>
      <c r="N57" s="286"/>
      <c r="O57" s="286"/>
      <c r="P57" s="286"/>
      <c r="Q57" s="206"/>
      <c r="R57" s="210" t="s">
        <v>72</v>
      </c>
      <c r="S57" s="105"/>
      <c r="T57" s="106"/>
      <c r="U57" s="106"/>
      <c r="V57" s="106"/>
      <c r="W57" s="106"/>
      <c r="X57" s="98"/>
      <c r="Y57" s="98"/>
      <c r="Z57" s="98"/>
    </row>
    <row r="58" spans="1:26" ht="39.950000000000003" customHeight="1" x14ac:dyDescent="0.25">
      <c r="A58" s="105"/>
      <c r="B58" s="287"/>
      <c r="C58" s="287"/>
      <c r="D58" s="288"/>
      <c r="E58" s="289"/>
      <c r="F58" s="289"/>
      <c r="G58" s="289"/>
      <c r="H58" s="289"/>
      <c r="I58" s="289"/>
      <c r="J58" s="289"/>
      <c r="K58" s="289"/>
      <c r="L58" s="289"/>
      <c r="M58" s="289"/>
      <c r="N58" s="289"/>
      <c r="O58" s="289"/>
      <c r="P58" s="289"/>
      <c r="Q58" s="209"/>
      <c r="R58" s="47"/>
      <c r="S58" s="105"/>
      <c r="T58" s="106"/>
      <c r="U58" s="106"/>
      <c r="V58" s="106"/>
      <c r="W58" s="106"/>
      <c r="X58" s="98"/>
      <c r="Y58" s="98"/>
      <c r="Z58" s="98"/>
    </row>
    <row r="59" spans="1:26" ht="39.950000000000003" customHeight="1" x14ac:dyDescent="0.25">
      <c r="A59" s="105"/>
      <c r="B59" s="287"/>
      <c r="C59" s="287"/>
      <c r="D59" s="288"/>
      <c r="E59" s="289"/>
      <c r="F59" s="289"/>
      <c r="G59" s="289"/>
      <c r="H59" s="289"/>
      <c r="I59" s="289"/>
      <c r="J59" s="289"/>
      <c r="K59" s="289"/>
      <c r="L59" s="289"/>
      <c r="M59" s="289"/>
      <c r="N59" s="289"/>
      <c r="O59" s="289"/>
      <c r="P59" s="289"/>
      <c r="Q59" s="209"/>
      <c r="R59" s="47"/>
      <c r="S59" s="105"/>
      <c r="T59" s="106"/>
      <c r="U59" s="106"/>
      <c r="V59" s="106"/>
      <c r="W59" s="106"/>
      <c r="X59" s="98"/>
      <c r="Y59" s="98"/>
      <c r="Z59" s="98"/>
    </row>
    <row r="60" spans="1:26" ht="18.600000000000001" customHeight="1" x14ac:dyDescent="0.25">
      <c r="A60" s="105"/>
      <c r="B60" s="304" t="s">
        <v>73</v>
      </c>
      <c r="C60" s="305"/>
      <c r="D60" s="305"/>
      <c r="E60" s="305"/>
      <c r="F60" s="305"/>
      <c r="G60" s="305"/>
      <c r="H60" s="305"/>
      <c r="I60" s="305"/>
      <c r="J60" s="305"/>
      <c r="K60" s="305"/>
      <c r="L60" s="305"/>
      <c r="M60" s="305"/>
      <c r="N60" s="305"/>
      <c r="O60" s="305"/>
      <c r="P60" s="305"/>
      <c r="Q60" s="306"/>
      <c r="R60" s="125">
        <f>ROUND(R58+R59,0)</f>
        <v>0</v>
      </c>
      <c r="S60" s="105"/>
      <c r="T60" s="106"/>
      <c r="U60" s="106"/>
      <c r="V60" s="106"/>
      <c r="W60" s="106"/>
      <c r="X60" s="119">
        <f>R60</f>
        <v>0</v>
      </c>
      <c r="Y60" s="98"/>
      <c r="Z60" s="98"/>
    </row>
    <row r="61" spans="1:26" ht="15.75" customHeight="1" x14ac:dyDescent="0.25">
      <c r="A61" s="105"/>
      <c r="B61" s="294" t="s">
        <v>74</v>
      </c>
      <c r="C61" s="278"/>
      <c r="D61" s="278"/>
      <c r="E61" s="278"/>
      <c r="F61" s="278"/>
      <c r="G61" s="278"/>
      <c r="H61" s="278"/>
      <c r="I61" s="278"/>
      <c r="J61" s="278"/>
      <c r="K61" s="278"/>
      <c r="L61" s="278"/>
      <c r="M61" s="278"/>
      <c r="N61" s="278"/>
      <c r="O61" s="278"/>
      <c r="P61" s="278"/>
      <c r="Q61" s="278"/>
      <c r="R61" s="279"/>
      <c r="S61" s="105"/>
      <c r="T61" s="106"/>
      <c r="U61" s="106"/>
      <c r="V61" s="106"/>
      <c r="W61" s="106"/>
      <c r="X61" s="98"/>
      <c r="Y61" s="98"/>
      <c r="Z61" s="98"/>
    </row>
    <row r="62" spans="1:26" ht="39.950000000000003" customHeight="1" x14ac:dyDescent="0.25">
      <c r="A62" s="105"/>
      <c r="B62" s="307"/>
      <c r="C62" s="308"/>
      <c r="D62" s="308" t="s">
        <v>75</v>
      </c>
      <c r="E62" s="308"/>
      <c r="F62" s="308"/>
      <c r="G62" s="308"/>
      <c r="H62" s="308"/>
      <c r="I62" s="308"/>
      <c r="J62" s="308"/>
      <c r="K62" s="308"/>
      <c r="L62" s="308"/>
      <c r="M62" s="308"/>
      <c r="N62" s="308"/>
      <c r="O62" s="308"/>
      <c r="P62" s="308"/>
      <c r="Q62" s="309"/>
      <c r="R62" s="210" t="s">
        <v>76</v>
      </c>
      <c r="S62" s="105"/>
      <c r="T62" s="106"/>
      <c r="U62" s="106"/>
      <c r="V62" s="106"/>
      <c r="W62" s="106"/>
      <c r="X62" s="98"/>
      <c r="Y62" s="98"/>
      <c r="Z62" s="98"/>
    </row>
    <row r="63" spans="1:26" ht="39.950000000000003" customHeight="1" x14ac:dyDescent="0.25">
      <c r="A63" s="105"/>
      <c r="B63" s="293" t="s">
        <v>77</v>
      </c>
      <c r="C63" s="293"/>
      <c r="D63" s="287"/>
      <c r="E63" s="287"/>
      <c r="F63" s="287"/>
      <c r="G63" s="287"/>
      <c r="H63" s="287"/>
      <c r="I63" s="287"/>
      <c r="J63" s="287"/>
      <c r="K63" s="287"/>
      <c r="L63" s="287"/>
      <c r="M63" s="287"/>
      <c r="N63" s="287"/>
      <c r="O63" s="287"/>
      <c r="P63" s="287"/>
      <c r="Q63" s="287"/>
      <c r="R63" s="126">
        <f>Q19</f>
        <v>0</v>
      </c>
      <c r="S63" s="105"/>
      <c r="T63" s="106"/>
      <c r="U63" s="106"/>
      <c r="V63" s="106"/>
      <c r="W63" s="106"/>
      <c r="X63" s="98"/>
      <c r="Y63" s="98"/>
      <c r="Z63" s="98"/>
    </row>
    <row r="64" spans="1:26" ht="39.950000000000003" customHeight="1" x14ac:dyDescent="0.25">
      <c r="A64" s="105"/>
      <c r="B64" s="208"/>
      <c r="C64" s="310" t="s">
        <v>78</v>
      </c>
      <c r="D64" s="311"/>
      <c r="E64" s="312"/>
      <c r="F64" s="290"/>
      <c r="G64" s="291"/>
      <c r="H64" s="291"/>
      <c r="I64" s="291"/>
      <c r="J64" s="291"/>
      <c r="K64" s="291"/>
      <c r="L64" s="291"/>
      <c r="M64" s="291"/>
      <c r="N64" s="291"/>
      <c r="O64" s="291"/>
      <c r="P64" s="291"/>
      <c r="Q64" s="292"/>
      <c r="R64" s="48"/>
      <c r="S64" s="105"/>
      <c r="T64" s="106"/>
      <c r="U64" s="106"/>
      <c r="V64" s="106"/>
      <c r="W64" s="106"/>
      <c r="X64" s="98"/>
      <c r="Y64" s="98"/>
      <c r="Z64" s="98"/>
    </row>
    <row r="65" spans="1:26" ht="39.950000000000003" customHeight="1" x14ac:dyDescent="0.25">
      <c r="A65" s="105"/>
      <c r="B65" s="310" t="s">
        <v>79</v>
      </c>
      <c r="C65" s="312"/>
      <c r="D65" s="288"/>
      <c r="E65" s="289"/>
      <c r="F65" s="289"/>
      <c r="G65" s="289"/>
      <c r="H65" s="289"/>
      <c r="I65" s="289"/>
      <c r="J65" s="289"/>
      <c r="K65" s="289"/>
      <c r="L65" s="289"/>
      <c r="M65" s="289"/>
      <c r="N65" s="289"/>
      <c r="O65" s="289"/>
      <c r="P65" s="289"/>
      <c r="Q65" s="295"/>
      <c r="R65" s="127">
        <f>Q47</f>
        <v>0</v>
      </c>
      <c r="S65" s="105"/>
      <c r="T65" s="106"/>
      <c r="U65" s="106"/>
      <c r="V65" s="106"/>
      <c r="W65" s="106"/>
      <c r="X65" s="98"/>
      <c r="Y65" s="98"/>
      <c r="Z65" s="98"/>
    </row>
    <row r="66" spans="1:26" ht="39.950000000000003" customHeight="1" x14ac:dyDescent="0.25">
      <c r="A66" s="105"/>
      <c r="B66" s="208"/>
      <c r="C66" s="310" t="s">
        <v>80</v>
      </c>
      <c r="D66" s="311"/>
      <c r="E66" s="312"/>
      <c r="F66" s="290"/>
      <c r="G66" s="291"/>
      <c r="H66" s="291"/>
      <c r="I66" s="291"/>
      <c r="J66" s="291"/>
      <c r="K66" s="291"/>
      <c r="L66" s="291"/>
      <c r="M66" s="291"/>
      <c r="N66" s="291"/>
      <c r="O66" s="291"/>
      <c r="P66" s="291"/>
      <c r="Q66" s="292"/>
      <c r="R66" s="48"/>
      <c r="S66" s="105"/>
      <c r="T66" s="106"/>
      <c r="U66" s="106"/>
      <c r="V66" s="106"/>
      <c r="W66" s="106"/>
      <c r="X66" s="98"/>
      <c r="Y66" s="98"/>
      <c r="Z66" s="98"/>
    </row>
    <row r="67" spans="1:26" ht="39.950000000000003" customHeight="1" x14ac:dyDescent="0.25">
      <c r="A67" s="105"/>
      <c r="B67" s="293" t="s">
        <v>81</v>
      </c>
      <c r="C67" s="293"/>
      <c r="D67" s="287"/>
      <c r="E67" s="287"/>
      <c r="F67" s="287"/>
      <c r="G67" s="287"/>
      <c r="H67" s="287"/>
      <c r="I67" s="287"/>
      <c r="J67" s="287"/>
      <c r="K67" s="287"/>
      <c r="L67" s="287"/>
      <c r="M67" s="287"/>
      <c r="N67" s="287"/>
      <c r="O67" s="287"/>
      <c r="P67" s="287"/>
      <c r="Q67" s="287"/>
      <c r="R67" s="126">
        <f>Q55</f>
        <v>0</v>
      </c>
      <c r="S67" s="105"/>
      <c r="T67" s="106"/>
      <c r="U67" s="106"/>
      <c r="V67" s="106"/>
      <c r="W67" s="106"/>
      <c r="X67" s="98"/>
      <c r="Y67" s="98"/>
      <c r="Z67" s="98"/>
    </row>
    <row r="68" spans="1:26" ht="39.950000000000003" customHeight="1" x14ac:dyDescent="0.25">
      <c r="A68" s="105"/>
      <c r="B68" s="208"/>
      <c r="C68" s="310" t="s">
        <v>82</v>
      </c>
      <c r="D68" s="311"/>
      <c r="E68" s="312"/>
      <c r="F68" s="290"/>
      <c r="G68" s="291"/>
      <c r="H68" s="291"/>
      <c r="I68" s="291"/>
      <c r="J68" s="291"/>
      <c r="K68" s="291"/>
      <c r="L68" s="291"/>
      <c r="M68" s="291"/>
      <c r="N68" s="291"/>
      <c r="O68" s="291"/>
      <c r="P68" s="291"/>
      <c r="Q68" s="292"/>
      <c r="R68" s="48"/>
      <c r="S68" s="105"/>
      <c r="T68" s="106"/>
      <c r="U68" s="106"/>
      <c r="V68" s="106"/>
      <c r="W68" s="106"/>
      <c r="X68" s="98"/>
      <c r="Y68" s="98"/>
      <c r="Z68" s="98"/>
    </row>
    <row r="69" spans="1:26" ht="18.600000000000001" customHeight="1" x14ac:dyDescent="0.25">
      <c r="A69" s="105"/>
      <c r="B69" s="248" t="s">
        <v>83</v>
      </c>
      <c r="C69" s="249"/>
      <c r="D69" s="249"/>
      <c r="E69" s="249"/>
      <c r="F69" s="249"/>
      <c r="G69" s="249"/>
      <c r="H69" s="249"/>
      <c r="I69" s="249"/>
      <c r="J69" s="249"/>
      <c r="K69" s="249"/>
      <c r="L69" s="249"/>
      <c r="M69" s="249"/>
      <c r="N69" s="249"/>
      <c r="O69" s="249"/>
      <c r="P69" s="249"/>
      <c r="Q69" s="250"/>
      <c r="R69" s="128">
        <f>ROUND(SUM(R63:R68),0)</f>
        <v>0</v>
      </c>
      <c r="S69" s="105"/>
      <c r="T69" s="106"/>
      <c r="U69" s="106"/>
      <c r="V69" s="106"/>
      <c r="W69" s="106"/>
      <c r="X69" s="119">
        <f>R69</f>
        <v>0</v>
      </c>
      <c r="Y69" s="98"/>
      <c r="Z69" s="98"/>
    </row>
    <row r="70" spans="1:26" ht="15.75" customHeight="1" x14ac:dyDescent="0.25">
      <c r="A70" s="105"/>
      <c r="B70" s="263" t="s">
        <v>84</v>
      </c>
      <c r="C70" s="264"/>
      <c r="D70" s="264"/>
      <c r="E70" s="264"/>
      <c r="F70" s="264"/>
      <c r="G70" s="264"/>
      <c r="H70" s="264"/>
      <c r="I70" s="264"/>
      <c r="J70" s="264"/>
      <c r="K70" s="264"/>
      <c r="L70" s="264"/>
      <c r="M70" s="264"/>
      <c r="N70" s="264"/>
      <c r="O70" s="264"/>
      <c r="P70" s="264"/>
      <c r="Q70" s="264"/>
      <c r="R70" s="265"/>
      <c r="S70" s="105"/>
      <c r="T70" s="106"/>
      <c r="U70" s="106"/>
      <c r="V70" s="106"/>
      <c r="W70" s="106"/>
      <c r="X70" s="98"/>
      <c r="Y70" s="98"/>
      <c r="Z70" s="98"/>
    </row>
    <row r="71" spans="1:26" ht="39.950000000000003" customHeight="1" x14ac:dyDescent="0.25">
      <c r="A71" s="105"/>
      <c r="B71" s="324" t="s">
        <v>85</v>
      </c>
      <c r="C71" s="325"/>
      <c r="D71" s="326" t="s">
        <v>86</v>
      </c>
      <c r="E71" s="301"/>
      <c r="F71" s="301"/>
      <c r="G71" s="302"/>
      <c r="H71" s="301" t="s">
        <v>87</v>
      </c>
      <c r="I71" s="301"/>
      <c r="J71" s="301"/>
      <c r="K71" s="301"/>
      <c r="L71" s="301"/>
      <c r="M71" s="301"/>
      <c r="N71" s="301"/>
      <c r="O71" s="302"/>
      <c r="P71" s="129" t="s">
        <v>88</v>
      </c>
      <c r="Q71" s="130" t="s">
        <v>89</v>
      </c>
      <c r="R71" s="130" t="s">
        <v>72</v>
      </c>
      <c r="S71" s="105"/>
      <c r="T71" s="106"/>
      <c r="U71" s="106"/>
      <c r="V71" s="106" t="s">
        <v>90</v>
      </c>
      <c r="W71" s="106" t="s">
        <v>91</v>
      </c>
      <c r="X71" s="98"/>
      <c r="Y71" s="98"/>
      <c r="Z71" s="98"/>
    </row>
    <row r="72" spans="1:26" ht="39.950000000000003" customHeight="1" x14ac:dyDescent="0.25">
      <c r="A72" s="105"/>
      <c r="B72" s="378"/>
      <c r="C72" s="378"/>
      <c r="D72" s="261" t="str">
        <f>IF(B72="","Select Contractor or Sub Awardee in Column B to continue","")</f>
        <v>Select Contractor or Sub Awardee in Column B to continue</v>
      </c>
      <c r="E72" s="298"/>
      <c r="F72" s="298"/>
      <c r="G72" s="262"/>
      <c r="H72" s="377" t="str">
        <f>IF(B72="","Select Contractor or Sub Awardee in column B to continue","")</f>
        <v>Select Contractor or Sub Awardee in column B to continue</v>
      </c>
      <c r="I72" s="377"/>
      <c r="J72" s="377"/>
      <c r="K72" s="377"/>
      <c r="L72" s="377"/>
      <c r="M72" s="377"/>
      <c r="N72" s="377"/>
      <c r="O72" s="377"/>
      <c r="P72" s="49"/>
      <c r="Q72" s="50"/>
      <c r="R72" s="51">
        <f>ROUND(Q72*P72,2)</f>
        <v>0</v>
      </c>
      <c r="S72" s="105"/>
      <c r="T72" s="106"/>
      <c r="U72" s="110" t="str">
        <f>IF(B72="","",IF(D72="","",R72))</f>
        <v/>
      </c>
      <c r="V72" s="110" t="str">
        <f>IF(B72="Contractor","",IF(D72="","",D72))</f>
        <v>Select Contractor or Sub Awardee in Column B to continue</v>
      </c>
      <c r="W72" s="110">
        <f>IF(B72="Contractor",0,R72)</f>
        <v>0</v>
      </c>
      <c r="X72" s="98"/>
      <c r="Y72" s="98"/>
      <c r="Z72" s="98"/>
    </row>
    <row r="73" spans="1:26" ht="39.950000000000003" customHeight="1" x14ac:dyDescent="0.25">
      <c r="A73" s="105"/>
      <c r="B73" s="378"/>
      <c r="C73" s="378"/>
      <c r="D73" s="261" t="str">
        <f>IF(B73="","Select Contractor or Sub Awardee in Column B to continue","")</f>
        <v>Select Contractor or Sub Awardee in Column B to continue</v>
      </c>
      <c r="E73" s="298"/>
      <c r="F73" s="298"/>
      <c r="G73" s="262"/>
      <c r="H73" s="377" t="str">
        <f t="shared" ref="H73:H76" si="12">IF(B73="","Select Contractor or Sub Awardee in column B to continue","")</f>
        <v>Select Contractor or Sub Awardee in column B to continue</v>
      </c>
      <c r="I73" s="377"/>
      <c r="J73" s="377"/>
      <c r="K73" s="377"/>
      <c r="L73" s="377"/>
      <c r="M73" s="377"/>
      <c r="N73" s="377"/>
      <c r="O73" s="377"/>
      <c r="P73" s="49"/>
      <c r="Q73" s="50"/>
      <c r="R73" s="51">
        <f>ROUND(Q73*P73,2)</f>
        <v>0</v>
      </c>
      <c r="S73" s="105"/>
      <c r="T73" s="106"/>
      <c r="U73" s="110" t="str">
        <f>IF(B73="","",IF(D73="","",R73))</f>
        <v/>
      </c>
      <c r="V73" s="110" t="str">
        <f t="shared" ref="V73:V76" si="13">IF(B73="Contractor","",IF(D73="","",D73))</f>
        <v>Select Contractor or Sub Awardee in Column B to continue</v>
      </c>
      <c r="W73" s="110">
        <f>IF(B73="Contractor",0,R73)</f>
        <v>0</v>
      </c>
      <c r="X73" s="98"/>
      <c r="Y73" s="98"/>
      <c r="Z73" s="98"/>
    </row>
    <row r="74" spans="1:26" ht="39.950000000000003" customHeight="1" x14ac:dyDescent="0.25">
      <c r="A74" s="105"/>
      <c r="B74" s="375"/>
      <c r="C74" s="376"/>
      <c r="D74" s="261" t="str">
        <f>IF(B74="","Select Contractor or Sub Awardee in Column B to continue","")</f>
        <v>Select Contractor or Sub Awardee in Column B to continue</v>
      </c>
      <c r="E74" s="298"/>
      <c r="F74" s="298"/>
      <c r="G74" s="262"/>
      <c r="H74" s="377" t="str">
        <f t="shared" si="12"/>
        <v>Select Contractor or Sub Awardee in column B to continue</v>
      </c>
      <c r="I74" s="377"/>
      <c r="J74" s="377"/>
      <c r="K74" s="377"/>
      <c r="L74" s="377"/>
      <c r="M74" s="377"/>
      <c r="N74" s="377"/>
      <c r="O74" s="377"/>
      <c r="P74" s="49"/>
      <c r="Q74" s="50"/>
      <c r="R74" s="51">
        <f>ROUND(Q74*P74,2)</f>
        <v>0</v>
      </c>
      <c r="S74" s="105"/>
      <c r="T74" s="106"/>
      <c r="U74" s="110" t="str">
        <f>IF(B74="","",IF(D74="","",R74))</f>
        <v/>
      </c>
      <c r="V74" s="110" t="str">
        <f t="shared" si="13"/>
        <v>Select Contractor or Sub Awardee in Column B to continue</v>
      </c>
      <c r="W74" s="110">
        <f>IF(B74="Contractor",0,R74)</f>
        <v>0</v>
      </c>
      <c r="X74" s="98"/>
      <c r="Y74" s="98"/>
      <c r="Z74" s="98"/>
    </row>
    <row r="75" spans="1:26" ht="39.950000000000003" customHeight="1" x14ac:dyDescent="0.25">
      <c r="A75" s="105"/>
      <c r="B75" s="375"/>
      <c r="C75" s="376"/>
      <c r="D75" s="261" t="str">
        <f t="shared" ref="D75:D76" si="14">IF(B75="","Select Contractor or Sub Awardee in Column B to continue","")</f>
        <v>Select Contractor or Sub Awardee in Column B to continue</v>
      </c>
      <c r="E75" s="298"/>
      <c r="F75" s="298"/>
      <c r="G75" s="262"/>
      <c r="H75" s="377" t="str">
        <f t="shared" si="12"/>
        <v>Select Contractor or Sub Awardee in column B to continue</v>
      </c>
      <c r="I75" s="377"/>
      <c r="J75" s="377"/>
      <c r="K75" s="377"/>
      <c r="L75" s="377"/>
      <c r="M75" s="377"/>
      <c r="N75" s="377"/>
      <c r="O75" s="377"/>
      <c r="P75" s="49"/>
      <c r="Q75" s="50"/>
      <c r="R75" s="51">
        <f t="shared" ref="R75:R76" si="15">ROUND(Q75*P75,2)</f>
        <v>0</v>
      </c>
      <c r="S75" s="105"/>
      <c r="T75" s="106"/>
      <c r="U75" s="110" t="str">
        <f>IF(B75="","",IF(D75="","",R75))</f>
        <v/>
      </c>
      <c r="V75" s="110" t="str">
        <f t="shared" si="13"/>
        <v>Select Contractor or Sub Awardee in Column B to continue</v>
      </c>
      <c r="W75" s="110">
        <f>IF(B75="Contractor",0,R75)</f>
        <v>0</v>
      </c>
      <c r="X75" s="98"/>
      <c r="Y75" s="98"/>
      <c r="Z75" s="98"/>
    </row>
    <row r="76" spans="1:26" ht="39.950000000000003" customHeight="1" x14ac:dyDescent="0.25">
      <c r="A76" s="105"/>
      <c r="B76" s="375"/>
      <c r="C76" s="376"/>
      <c r="D76" s="261" t="str">
        <f t="shared" si="14"/>
        <v>Select Contractor or Sub Awardee in Column B to continue</v>
      </c>
      <c r="E76" s="298"/>
      <c r="F76" s="298"/>
      <c r="G76" s="262"/>
      <c r="H76" s="377" t="str">
        <f t="shared" si="12"/>
        <v>Select Contractor or Sub Awardee in column B to continue</v>
      </c>
      <c r="I76" s="377"/>
      <c r="J76" s="377"/>
      <c r="K76" s="377"/>
      <c r="L76" s="377"/>
      <c r="M76" s="377"/>
      <c r="N76" s="377"/>
      <c r="O76" s="377"/>
      <c r="P76" s="49"/>
      <c r="Q76" s="50"/>
      <c r="R76" s="51">
        <f t="shared" si="15"/>
        <v>0</v>
      </c>
      <c r="S76" s="105"/>
      <c r="T76" s="106"/>
      <c r="U76" s="110" t="str">
        <f>IF(B76="","",IF(D76="","",R76))</f>
        <v/>
      </c>
      <c r="V76" s="110" t="str">
        <f t="shared" si="13"/>
        <v>Select Contractor or Sub Awardee in Column B to continue</v>
      </c>
      <c r="W76" s="110">
        <f>IF(B76="Contractor",0,R76)</f>
        <v>0</v>
      </c>
      <c r="X76" s="98"/>
      <c r="Y76" s="98"/>
      <c r="Z76" s="98"/>
    </row>
    <row r="77" spans="1:26" ht="18.600000000000001" customHeight="1" x14ac:dyDescent="0.25">
      <c r="A77" s="105"/>
      <c r="B77" s="361" t="s">
        <v>93</v>
      </c>
      <c r="C77" s="362"/>
      <c r="D77" s="362"/>
      <c r="E77" s="362"/>
      <c r="F77" s="362"/>
      <c r="G77" s="362"/>
      <c r="H77" s="362"/>
      <c r="I77" s="362"/>
      <c r="J77" s="362"/>
      <c r="K77" s="362"/>
      <c r="L77" s="362"/>
      <c r="M77" s="362"/>
      <c r="N77" s="362"/>
      <c r="O77" s="362"/>
      <c r="P77" s="362"/>
      <c r="Q77" s="363"/>
      <c r="R77" s="40">
        <f>ROUND(SUM(R72:R76),0)</f>
        <v>0</v>
      </c>
      <c r="S77" s="105"/>
      <c r="T77" s="106"/>
      <c r="U77" s="110">
        <f>SUM(U72:U76)</f>
        <v>0</v>
      </c>
      <c r="V77" s="106"/>
      <c r="W77" s="106"/>
      <c r="X77" s="119">
        <f>R77</f>
        <v>0</v>
      </c>
      <c r="Y77" s="98"/>
      <c r="Z77" s="98"/>
    </row>
    <row r="78" spans="1:26" ht="15.75" customHeight="1" x14ac:dyDescent="0.25">
      <c r="A78" s="105"/>
      <c r="B78" s="263" t="s">
        <v>94</v>
      </c>
      <c r="C78" s="264"/>
      <c r="D78" s="264"/>
      <c r="E78" s="264"/>
      <c r="F78" s="264"/>
      <c r="G78" s="264"/>
      <c r="H78" s="264"/>
      <c r="I78" s="264"/>
      <c r="J78" s="264"/>
      <c r="K78" s="264"/>
      <c r="L78" s="264"/>
      <c r="M78" s="264"/>
      <c r="N78" s="264"/>
      <c r="O78" s="264"/>
      <c r="P78" s="264"/>
      <c r="Q78" s="264"/>
      <c r="R78" s="265"/>
      <c r="S78" s="105"/>
      <c r="T78" s="106"/>
      <c r="U78" s="106"/>
      <c r="V78" s="106"/>
      <c r="W78" s="106"/>
      <c r="X78" s="98"/>
      <c r="Y78" s="98"/>
      <c r="Z78" s="98"/>
    </row>
    <row r="79" spans="1:26" ht="39.950000000000003" customHeight="1" x14ac:dyDescent="0.25">
      <c r="A79" s="105"/>
      <c r="B79" s="310" t="s">
        <v>95</v>
      </c>
      <c r="C79" s="311"/>
      <c r="D79" s="312"/>
      <c r="E79" s="310" t="s">
        <v>96</v>
      </c>
      <c r="F79" s="311"/>
      <c r="G79" s="311"/>
      <c r="H79" s="311"/>
      <c r="I79" s="311"/>
      <c r="J79" s="311"/>
      <c r="K79" s="311"/>
      <c r="L79" s="311"/>
      <c r="M79" s="311"/>
      <c r="N79" s="311"/>
      <c r="O79" s="311"/>
      <c r="P79" s="311"/>
      <c r="Q79" s="312"/>
      <c r="R79" s="210" t="s">
        <v>72</v>
      </c>
      <c r="S79" s="105"/>
      <c r="T79" s="106"/>
      <c r="U79" s="106"/>
      <c r="V79" s="106"/>
      <c r="W79" s="106"/>
      <c r="X79" s="98"/>
      <c r="Y79" s="98"/>
      <c r="Z79" s="98"/>
    </row>
    <row r="80" spans="1:26" ht="39.950000000000003" customHeight="1" x14ac:dyDescent="0.25">
      <c r="A80" s="105"/>
      <c r="B80" s="323"/>
      <c r="C80" s="323"/>
      <c r="D80" s="323"/>
      <c r="E80" s="287" t="str">
        <f>IF(B80="","Select Supply Category in Column B","")</f>
        <v>Select Supply Category in Column B</v>
      </c>
      <c r="F80" s="287"/>
      <c r="G80" s="287"/>
      <c r="H80" s="287"/>
      <c r="I80" s="287"/>
      <c r="J80" s="287"/>
      <c r="K80" s="287"/>
      <c r="L80" s="287"/>
      <c r="M80" s="287"/>
      <c r="N80" s="287"/>
      <c r="O80" s="287"/>
      <c r="P80" s="287"/>
      <c r="Q80" s="287"/>
      <c r="R80" s="52"/>
      <c r="S80" s="105"/>
      <c r="T80" s="106"/>
      <c r="U80" s="106"/>
      <c r="V80" s="106"/>
      <c r="W80" s="106"/>
      <c r="X80" s="98"/>
      <c r="Y80" s="98"/>
      <c r="Z80" s="98"/>
    </row>
    <row r="81" spans="1:26" ht="39.950000000000003" customHeight="1" x14ac:dyDescent="0.25">
      <c r="A81" s="105"/>
      <c r="B81" s="323"/>
      <c r="C81" s="323"/>
      <c r="D81" s="323"/>
      <c r="E81" s="287" t="str">
        <f t="shared" ref="E81:E85" si="16">IF(B81="","Select Supply Category in Column B","")</f>
        <v>Select Supply Category in Column B</v>
      </c>
      <c r="F81" s="287"/>
      <c r="G81" s="287"/>
      <c r="H81" s="287"/>
      <c r="I81" s="287"/>
      <c r="J81" s="287"/>
      <c r="K81" s="287"/>
      <c r="L81" s="287"/>
      <c r="M81" s="287"/>
      <c r="N81" s="287"/>
      <c r="O81" s="287"/>
      <c r="P81" s="287"/>
      <c r="Q81" s="287"/>
      <c r="R81" s="52"/>
      <c r="S81" s="105"/>
      <c r="T81" s="106"/>
      <c r="U81" s="106"/>
      <c r="V81" s="106"/>
      <c r="W81" s="106"/>
      <c r="X81" s="98"/>
      <c r="Y81" s="98"/>
      <c r="Z81" s="98"/>
    </row>
    <row r="82" spans="1:26" ht="39.950000000000003" customHeight="1" x14ac:dyDescent="0.25">
      <c r="A82" s="105"/>
      <c r="B82" s="323"/>
      <c r="C82" s="323"/>
      <c r="D82" s="323"/>
      <c r="E82" s="287" t="str">
        <f t="shared" si="16"/>
        <v>Select Supply Category in Column B</v>
      </c>
      <c r="F82" s="287"/>
      <c r="G82" s="287"/>
      <c r="H82" s="287"/>
      <c r="I82" s="287"/>
      <c r="J82" s="287"/>
      <c r="K82" s="287"/>
      <c r="L82" s="287"/>
      <c r="M82" s="287"/>
      <c r="N82" s="287"/>
      <c r="O82" s="287"/>
      <c r="P82" s="287"/>
      <c r="Q82" s="287"/>
      <c r="R82" s="52"/>
      <c r="S82" s="105"/>
      <c r="T82" s="106"/>
      <c r="U82" s="106"/>
      <c r="V82" s="106"/>
      <c r="W82" s="106"/>
      <c r="X82" s="98"/>
      <c r="Y82" s="98"/>
      <c r="Z82" s="98"/>
    </row>
    <row r="83" spans="1:26" ht="39.950000000000003" customHeight="1" x14ac:dyDescent="0.25">
      <c r="A83" s="105"/>
      <c r="B83" s="323"/>
      <c r="C83" s="323"/>
      <c r="D83" s="323"/>
      <c r="E83" s="287" t="str">
        <f t="shared" si="16"/>
        <v>Select Supply Category in Column B</v>
      </c>
      <c r="F83" s="287"/>
      <c r="G83" s="287"/>
      <c r="H83" s="287"/>
      <c r="I83" s="287"/>
      <c r="J83" s="287"/>
      <c r="K83" s="287"/>
      <c r="L83" s="287"/>
      <c r="M83" s="287"/>
      <c r="N83" s="287"/>
      <c r="O83" s="287"/>
      <c r="P83" s="287"/>
      <c r="Q83" s="287"/>
      <c r="R83" s="52"/>
      <c r="S83" s="105"/>
      <c r="T83" s="106"/>
      <c r="U83" s="106"/>
      <c r="V83" s="106"/>
      <c r="W83" s="106"/>
      <c r="X83" s="98"/>
      <c r="Y83" s="98"/>
      <c r="Z83" s="98"/>
    </row>
    <row r="84" spans="1:26" ht="39.950000000000003" customHeight="1" x14ac:dyDescent="0.25">
      <c r="A84" s="105"/>
      <c r="B84" s="323"/>
      <c r="C84" s="323"/>
      <c r="D84" s="323"/>
      <c r="E84" s="287" t="str">
        <f t="shared" si="16"/>
        <v>Select Supply Category in Column B</v>
      </c>
      <c r="F84" s="287"/>
      <c r="G84" s="287"/>
      <c r="H84" s="287"/>
      <c r="I84" s="287"/>
      <c r="J84" s="287"/>
      <c r="K84" s="287"/>
      <c r="L84" s="287"/>
      <c r="M84" s="287"/>
      <c r="N84" s="287"/>
      <c r="O84" s="287"/>
      <c r="P84" s="287"/>
      <c r="Q84" s="287"/>
      <c r="R84" s="52"/>
      <c r="S84" s="105"/>
      <c r="T84" s="106"/>
      <c r="U84" s="106"/>
      <c r="V84" s="106"/>
      <c r="W84" s="106"/>
      <c r="X84" s="98"/>
      <c r="Y84" s="98"/>
      <c r="Z84" s="98"/>
    </row>
    <row r="85" spans="1:26" ht="39.950000000000003" customHeight="1" x14ac:dyDescent="0.25">
      <c r="A85" s="105"/>
      <c r="B85" s="323"/>
      <c r="C85" s="323"/>
      <c r="D85" s="323"/>
      <c r="E85" s="287" t="str">
        <f t="shared" si="16"/>
        <v>Select Supply Category in Column B</v>
      </c>
      <c r="F85" s="287"/>
      <c r="G85" s="287"/>
      <c r="H85" s="287"/>
      <c r="I85" s="287"/>
      <c r="J85" s="287"/>
      <c r="K85" s="287"/>
      <c r="L85" s="287"/>
      <c r="M85" s="287"/>
      <c r="N85" s="287"/>
      <c r="O85" s="287"/>
      <c r="P85" s="287"/>
      <c r="Q85" s="287"/>
      <c r="R85" s="52"/>
      <c r="S85" s="105"/>
      <c r="T85" s="106"/>
      <c r="U85" s="106"/>
      <c r="V85" s="106"/>
      <c r="W85" s="106"/>
      <c r="X85" s="98"/>
      <c r="Y85" s="98"/>
      <c r="Z85" s="98"/>
    </row>
    <row r="86" spans="1:26" ht="18" customHeight="1" x14ac:dyDescent="0.25">
      <c r="A86" s="105"/>
      <c r="B86" s="248" t="s">
        <v>97</v>
      </c>
      <c r="C86" s="249"/>
      <c r="D86" s="249"/>
      <c r="E86" s="249"/>
      <c r="F86" s="249"/>
      <c r="G86" s="249"/>
      <c r="H86" s="249"/>
      <c r="I86" s="249"/>
      <c r="J86" s="249"/>
      <c r="K86" s="249"/>
      <c r="L86" s="249"/>
      <c r="M86" s="249"/>
      <c r="N86" s="249"/>
      <c r="O86" s="249"/>
      <c r="P86" s="249"/>
      <c r="Q86" s="250"/>
      <c r="R86" s="53">
        <f>ROUND(SUM(R80:R85),0)</f>
        <v>0</v>
      </c>
      <c r="S86" s="105"/>
      <c r="T86" s="106"/>
      <c r="U86" s="106"/>
      <c r="V86" s="106"/>
      <c r="W86" s="106"/>
      <c r="X86" s="119">
        <f>R86</f>
        <v>0</v>
      </c>
      <c r="Y86" s="98"/>
      <c r="Z86" s="98"/>
    </row>
    <row r="87" spans="1:26" ht="15.75" customHeight="1" x14ac:dyDescent="0.25">
      <c r="A87" s="105"/>
      <c r="B87" s="294" t="s">
        <v>98</v>
      </c>
      <c r="C87" s="278"/>
      <c r="D87" s="278"/>
      <c r="E87" s="278"/>
      <c r="F87" s="278"/>
      <c r="G87" s="278"/>
      <c r="H87" s="278"/>
      <c r="I87" s="278"/>
      <c r="J87" s="278"/>
      <c r="K87" s="278"/>
      <c r="L87" s="278"/>
      <c r="M87" s="278"/>
      <c r="N87" s="278"/>
      <c r="O87" s="278"/>
      <c r="P87" s="278"/>
      <c r="Q87" s="278"/>
      <c r="R87" s="279"/>
      <c r="S87" s="105"/>
      <c r="T87" s="106"/>
      <c r="U87" s="106"/>
      <c r="V87" s="106"/>
      <c r="W87" s="106"/>
      <c r="X87" s="98"/>
      <c r="Y87" s="98"/>
      <c r="Z87" s="98"/>
    </row>
    <row r="88" spans="1:26" ht="39.950000000000003" customHeight="1" x14ac:dyDescent="0.25">
      <c r="A88" s="105"/>
      <c r="B88" s="319" t="s">
        <v>95</v>
      </c>
      <c r="C88" s="320"/>
      <c r="D88" s="321"/>
      <c r="E88" s="322" t="s">
        <v>99</v>
      </c>
      <c r="F88" s="322"/>
      <c r="G88" s="322"/>
      <c r="H88" s="322" t="s">
        <v>100</v>
      </c>
      <c r="I88" s="322"/>
      <c r="J88" s="322"/>
      <c r="K88" s="322"/>
      <c r="L88" s="322"/>
      <c r="M88" s="322"/>
      <c r="N88" s="322"/>
      <c r="O88" s="322"/>
      <c r="P88" s="131" t="s">
        <v>101</v>
      </c>
      <c r="Q88" s="131" t="s">
        <v>102</v>
      </c>
      <c r="R88" s="132" t="s">
        <v>76</v>
      </c>
      <c r="S88" s="105"/>
      <c r="T88" s="106"/>
      <c r="U88" s="106"/>
      <c r="V88" s="106"/>
      <c r="W88" s="106"/>
      <c r="X88" s="98"/>
      <c r="Y88" s="98"/>
      <c r="Z88" s="98"/>
    </row>
    <row r="89" spans="1:26" ht="39.950000000000003" customHeight="1" x14ac:dyDescent="0.25">
      <c r="A89" s="105"/>
      <c r="B89" s="313"/>
      <c r="C89" s="314"/>
      <c r="D89" s="315"/>
      <c r="E89" s="316" t="str">
        <f>IF(B89="","Select Category in Column B","")</f>
        <v>Select Category in Column B</v>
      </c>
      <c r="F89" s="317"/>
      <c r="G89" s="318"/>
      <c r="H89" s="316" t="str">
        <f>IF(B89="","Select Category in Column B","")</f>
        <v>Select Category in Column B</v>
      </c>
      <c r="I89" s="317"/>
      <c r="J89" s="317"/>
      <c r="K89" s="317"/>
      <c r="L89" s="317"/>
      <c r="M89" s="317"/>
      <c r="N89" s="317"/>
      <c r="O89" s="318"/>
      <c r="P89" s="54"/>
      <c r="Q89" s="55"/>
      <c r="R89" s="40">
        <f>ROUND(Q89*P89,2)</f>
        <v>0</v>
      </c>
      <c r="S89" s="105"/>
      <c r="T89" s="106"/>
      <c r="U89" s="110">
        <v>0</v>
      </c>
      <c r="V89" s="134"/>
      <c r="W89" s="106"/>
      <c r="X89" s="98"/>
      <c r="Y89" s="98"/>
      <c r="Z89" s="98"/>
    </row>
    <row r="90" spans="1:26" ht="39.950000000000003" customHeight="1" x14ac:dyDescent="0.25">
      <c r="A90" s="105"/>
      <c r="B90" s="313"/>
      <c r="C90" s="314"/>
      <c r="D90" s="315"/>
      <c r="E90" s="316" t="str">
        <f t="shared" ref="E90:E92" si="17">IF(B90="","Select Category in Column B","")</f>
        <v>Select Category in Column B</v>
      </c>
      <c r="F90" s="317"/>
      <c r="G90" s="318"/>
      <c r="H90" s="316" t="str">
        <f t="shared" ref="H90:H92" si="18">IF(B90="","Select Category in Column B","")</f>
        <v>Select Category in Column B</v>
      </c>
      <c r="I90" s="317"/>
      <c r="J90" s="317"/>
      <c r="K90" s="317"/>
      <c r="L90" s="317"/>
      <c r="M90" s="317"/>
      <c r="N90" s="317"/>
      <c r="O90" s="318"/>
      <c r="P90" s="54"/>
      <c r="Q90" s="55"/>
      <c r="R90" s="40">
        <f t="shared" ref="R90:R92" si="19">ROUND(Q90*P90,2)</f>
        <v>0</v>
      </c>
      <c r="S90" s="105"/>
      <c r="T90" s="106"/>
      <c r="U90" s="110">
        <v>0</v>
      </c>
      <c r="V90" s="134"/>
      <c r="W90" s="106"/>
      <c r="X90" s="98"/>
      <c r="Y90" s="98"/>
      <c r="Z90" s="98"/>
    </row>
    <row r="91" spans="1:26" ht="39.950000000000003" customHeight="1" x14ac:dyDescent="0.25">
      <c r="A91" s="105"/>
      <c r="B91" s="313"/>
      <c r="C91" s="314"/>
      <c r="D91" s="315"/>
      <c r="E91" s="316" t="str">
        <f t="shared" si="17"/>
        <v>Select Category in Column B</v>
      </c>
      <c r="F91" s="317"/>
      <c r="G91" s="318"/>
      <c r="H91" s="316" t="str">
        <f t="shared" si="18"/>
        <v>Select Category in Column B</v>
      </c>
      <c r="I91" s="317"/>
      <c r="J91" s="317"/>
      <c r="K91" s="317"/>
      <c r="L91" s="317"/>
      <c r="M91" s="317"/>
      <c r="N91" s="317"/>
      <c r="O91" s="318"/>
      <c r="P91" s="56"/>
      <c r="Q91" s="55"/>
      <c r="R91" s="40">
        <f t="shared" si="19"/>
        <v>0</v>
      </c>
      <c r="S91" s="105"/>
      <c r="T91" s="106"/>
      <c r="U91" s="110">
        <v>0</v>
      </c>
      <c r="V91" s="134"/>
      <c r="W91" s="106"/>
      <c r="X91" s="98"/>
      <c r="Y91" s="98"/>
      <c r="Z91" s="98"/>
    </row>
    <row r="92" spans="1:26" ht="39.950000000000003" customHeight="1" x14ac:dyDescent="0.25">
      <c r="A92" s="105"/>
      <c r="B92" s="313"/>
      <c r="C92" s="314"/>
      <c r="D92" s="315"/>
      <c r="E92" s="316" t="str">
        <f t="shared" si="17"/>
        <v>Select Category in Column B</v>
      </c>
      <c r="F92" s="317"/>
      <c r="G92" s="318"/>
      <c r="H92" s="316" t="str">
        <f t="shared" si="18"/>
        <v>Select Category in Column B</v>
      </c>
      <c r="I92" s="317"/>
      <c r="J92" s="317"/>
      <c r="K92" s="317"/>
      <c r="L92" s="317"/>
      <c r="M92" s="317"/>
      <c r="N92" s="317"/>
      <c r="O92" s="318"/>
      <c r="P92" s="56"/>
      <c r="Q92" s="55"/>
      <c r="R92" s="40">
        <f t="shared" si="19"/>
        <v>0</v>
      </c>
      <c r="S92" s="105"/>
      <c r="T92" s="106"/>
      <c r="U92" s="110">
        <v>0</v>
      </c>
      <c r="V92" s="134"/>
      <c r="W92" s="106"/>
      <c r="X92" s="98"/>
      <c r="Y92" s="98"/>
      <c r="Z92" s="98"/>
    </row>
    <row r="93" spans="1:26" ht="39.950000000000003" hidden="1" customHeight="1" x14ac:dyDescent="0.25">
      <c r="A93" s="105"/>
      <c r="B93" s="327"/>
      <c r="C93" s="328"/>
      <c r="D93" s="329"/>
      <c r="E93" s="330" t="str">
        <f t="shared" ref="E93:E95" si="20">IF(B93="","Select Category in Column B",0)</f>
        <v>Select Category in Column B</v>
      </c>
      <c r="F93" s="331"/>
      <c r="G93" s="332"/>
      <c r="H93" s="330" t="str">
        <f t="shared" ref="H93:H95" si="21">IF(B93="","Select Category in Column B",0)</f>
        <v>Select Category in Column B</v>
      </c>
      <c r="I93" s="331"/>
      <c r="J93" s="331"/>
      <c r="K93" s="331"/>
      <c r="L93" s="331"/>
      <c r="M93" s="331"/>
      <c r="N93" s="331"/>
      <c r="O93" s="332"/>
      <c r="P93" s="135"/>
      <c r="Q93" s="133"/>
      <c r="R93" s="40">
        <f t="shared" ref="R93:R95" si="22">ROUND(Q93*P93,0)</f>
        <v>0</v>
      </c>
      <c r="S93" s="105"/>
      <c r="T93" s="106"/>
      <c r="U93" s="110">
        <v>0</v>
      </c>
      <c r="V93" s="134"/>
      <c r="W93" s="106"/>
      <c r="X93" s="98"/>
      <c r="Y93" s="98"/>
      <c r="Z93" s="98"/>
    </row>
    <row r="94" spans="1:26" ht="39.950000000000003" hidden="1" customHeight="1" x14ac:dyDescent="0.25">
      <c r="A94" s="105"/>
      <c r="B94" s="327"/>
      <c r="C94" s="328"/>
      <c r="D94" s="329"/>
      <c r="E94" s="330" t="str">
        <f t="shared" si="20"/>
        <v>Select Category in Column B</v>
      </c>
      <c r="F94" s="331"/>
      <c r="G94" s="332"/>
      <c r="H94" s="330" t="str">
        <f t="shared" si="21"/>
        <v>Select Category in Column B</v>
      </c>
      <c r="I94" s="331"/>
      <c r="J94" s="331"/>
      <c r="K94" s="331"/>
      <c r="L94" s="331"/>
      <c r="M94" s="331"/>
      <c r="N94" s="331"/>
      <c r="O94" s="332"/>
      <c r="P94" s="136"/>
      <c r="Q94" s="133"/>
      <c r="R94" s="40">
        <f t="shared" si="22"/>
        <v>0</v>
      </c>
      <c r="S94" s="105"/>
      <c r="T94" s="106"/>
      <c r="U94" s="110">
        <v>0</v>
      </c>
      <c r="V94" s="134"/>
      <c r="W94" s="106"/>
      <c r="X94" s="98"/>
      <c r="Y94" s="98"/>
      <c r="Z94" s="98"/>
    </row>
    <row r="95" spans="1:26" ht="39.950000000000003" hidden="1" customHeight="1" x14ac:dyDescent="0.25">
      <c r="A95" s="105"/>
      <c r="B95" s="327"/>
      <c r="C95" s="328"/>
      <c r="D95" s="329" t="str">
        <f>IF(B95="","Select Travel Category in Column B.",0)</f>
        <v>Select Travel Category in Column B.</v>
      </c>
      <c r="E95" s="330" t="str">
        <f t="shared" si="20"/>
        <v>Select Category in Column B</v>
      </c>
      <c r="F95" s="331"/>
      <c r="G95" s="332"/>
      <c r="H95" s="330" t="str">
        <f t="shared" si="21"/>
        <v>Select Category in Column B</v>
      </c>
      <c r="I95" s="331"/>
      <c r="J95" s="331"/>
      <c r="K95" s="331"/>
      <c r="L95" s="331"/>
      <c r="M95" s="331"/>
      <c r="N95" s="331"/>
      <c r="O95" s="332"/>
      <c r="P95" s="136"/>
      <c r="Q95" s="133"/>
      <c r="R95" s="40">
        <f t="shared" si="22"/>
        <v>0</v>
      </c>
      <c r="S95" s="105"/>
      <c r="T95" s="106"/>
      <c r="U95" s="110">
        <v>0</v>
      </c>
      <c r="V95" s="134"/>
      <c r="W95" s="106"/>
      <c r="X95" s="98"/>
      <c r="Y95" s="98"/>
      <c r="Z95" s="98"/>
    </row>
    <row r="96" spans="1:26" ht="18" customHeight="1" x14ac:dyDescent="0.25">
      <c r="A96" s="105"/>
      <c r="B96" s="248" t="s">
        <v>103</v>
      </c>
      <c r="C96" s="249"/>
      <c r="D96" s="249"/>
      <c r="E96" s="249"/>
      <c r="F96" s="249"/>
      <c r="G96" s="249"/>
      <c r="H96" s="249"/>
      <c r="I96" s="249"/>
      <c r="J96" s="249"/>
      <c r="K96" s="249"/>
      <c r="L96" s="249"/>
      <c r="M96" s="249"/>
      <c r="N96" s="249"/>
      <c r="O96" s="249"/>
      <c r="P96" s="249"/>
      <c r="Q96" s="250"/>
      <c r="R96" s="53">
        <f>ROUND(SUM(R89:R95),0)</f>
        <v>0</v>
      </c>
      <c r="S96" s="105"/>
      <c r="T96" s="106"/>
      <c r="U96" s="137">
        <f>SUM(U89:U95)</f>
        <v>0</v>
      </c>
      <c r="V96" s="134"/>
      <c r="W96" s="106"/>
      <c r="X96" s="119">
        <f>R96</f>
        <v>0</v>
      </c>
      <c r="Y96" s="98"/>
      <c r="Z96" s="98"/>
    </row>
    <row r="97" spans="1:26" ht="15.75" customHeight="1" x14ac:dyDescent="0.25">
      <c r="A97" s="105"/>
      <c r="B97" s="294" t="s">
        <v>104</v>
      </c>
      <c r="C97" s="278"/>
      <c r="D97" s="278"/>
      <c r="E97" s="278"/>
      <c r="F97" s="278"/>
      <c r="G97" s="278"/>
      <c r="H97" s="278"/>
      <c r="I97" s="278"/>
      <c r="J97" s="278"/>
      <c r="K97" s="278"/>
      <c r="L97" s="278"/>
      <c r="M97" s="278"/>
      <c r="N97" s="278"/>
      <c r="O97" s="278"/>
      <c r="P97" s="278"/>
      <c r="Q97" s="278"/>
      <c r="R97" s="279"/>
      <c r="S97" s="105"/>
      <c r="T97" s="106"/>
      <c r="U97" s="106"/>
      <c r="V97" s="134"/>
      <c r="W97" s="106"/>
      <c r="X97" s="98"/>
      <c r="Y97" s="98"/>
      <c r="Z97" s="98"/>
    </row>
    <row r="98" spans="1:26" ht="39.950000000000003" customHeight="1" x14ac:dyDescent="0.25">
      <c r="A98" s="105"/>
      <c r="B98" s="333" t="s">
        <v>105</v>
      </c>
      <c r="C98" s="334"/>
      <c r="D98" s="335"/>
      <c r="E98" s="333" t="s">
        <v>106</v>
      </c>
      <c r="F98" s="334"/>
      <c r="G98" s="334"/>
      <c r="H98" s="334"/>
      <c r="I98" s="334"/>
      <c r="J98" s="334"/>
      <c r="K98" s="334"/>
      <c r="L98" s="334"/>
      <c r="M98" s="334"/>
      <c r="N98" s="334"/>
      <c r="O98" s="334"/>
      <c r="P98" s="334"/>
      <c r="Q98" s="334"/>
      <c r="R98" s="335"/>
      <c r="S98" s="105"/>
      <c r="T98" s="106"/>
      <c r="U98" s="106"/>
      <c r="V98" s="134"/>
      <c r="W98" s="106"/>
      <c r="X98" s="98"/>
      <c r="Y98" s="98"/>
      <c r="Z98" s="98"/>
    </row>
    <row r="99" spans="1:26" ht="39.950000000000003" customHeight="1" x14ac:dyDescent="0.25">
      <c r="A99" s="105"/>
      <c r="B99" s="323"/>
      <c r="C99" s="323"/>
      <c r="D99" s="323"/>
      <c r="E99" s="287" t="str">
        <f>IF(B99="","Select Category in Column B","")</f>
        <v>Select Category in Column B</v>
      </c>
      <c r="F99" s="287"/>
      <c r="G99" s="287"/>
      <c r="H99" s="287"/>
      <c r="I99" s="287"/>
      <c r="J99" s="287"/>
      <c r="K99" s="287"/>
      <c r="L99" s="287"/>
      <c r="M99" s="287"/>
      <c r="N99" s="287"/>
      <c r="O99" s="287"/>
      <c r="P99" s="287"/>
      <c r="Q99" s="287"/>
      <c r="R99" s="52"/>
      <c r="S99" s="105"/>
      <c r="T99" s="106"/>
      <c r="U99" s="106"/>
      <c r="V99" s="134"/>
      <c r="W99" s="106"/>
      <c r="X99" s="98"/>
      <c r="Y99" s="98"/>
      <c r="Z99" s="98"/>
    </row>
    <row r="100" spans="1:26" ht="39.950000000000003" customHeight="1" x14ac:dyDescent="0.25">
      <c r="A100" s="105"/>
      <c r="B100" s="323"/>
      <c r="C100" s="323"/>
      <c r="D100" s="323"/>
      <c r="E100" s="287" t="str">
        <f t="shared" ref="E100:E104" si="23">IF(B100="","Select Category in Column B","")</f>
        <v>Select Category in Column B</v>
      </c>
      <c r="F100" s="287"/>
      <c r="G100" s="287"/>
      <c r="H100" s="287"/>
      <c r="I100" s="287"/>
      <c r="J100" s="287"/>
      <c r="K100" s="287"/>
      <c r="L100" s="287"/>
      <c r="M100" s="287"/>
      <c r="N100" s="287"/>
      <c r="O100" s="287"/>
      <c r="P100" s="287"/>
      <c r="Q100" s="287"/>
      <c r="R100" s="52"/>
      <c r="S100" s="105"/>
      <c r="T100" s="106"/>
      <c r="U100" s="106"/>
      <c r="V100" s="134"/>
      <c r="W100" s="106"/>
      <c r="X100" s="98"/>
      <c r="Y100" s="98"/>
      <c r="Z100" s="98"/>
    </row>
    <row r="101" spans="1:26" ht="39.950000000000003" customHeight="1" x14ac:dyDescent="0.25">
      <c r="A101" s="105"/>
      <c r="B101" s="323"/>
      <c r="C101" s="323"/>
      <c r="D101" s="323"/>
      <c r="E101" s="287" t="str">
        <f t="shared" si="23"/>
        <v>Select Category in Column B</v>
      </c>
      <c r="F101" s="287"/>
      <c r="G101" s="287"/>
      <c r="H101" s="287"/>
      <c r="I101" s="287"/>
      <c r="J101" s="287"/>
      <c r="K101" s="287"/>
      <c r="L101" s="287"/>
      <c r="M101" s="287"/>
      <c r="N101" s="287"/>
      <c r="O101" s="287"/>
      <c r="P101" s="287"/>
      <c r="Q101" s="287"/>
      <c r="R101" s="52"/>
      <c r="S101" s="105"/>
      <c r="T101" s="106"/>
      <c r="U101" s="106"/>
      <c r="V101" s="134"/>
      <c r="W101" s="106"/>
      <c r="X101" s="98"/>
      <c r="Y101" s="98"/>
      <c r="Z101" s="98"/>
    </row>
    <row r="102" spans="1:26" ht="39.950000000000003" customHeight="1" x14ac:dyDescent="0.25">
      <c r="A102" s="105"/>
      <c r="B102" s="323"/>
      <c r="C102" s="323"/>
      <c r="D102" s="323"/>
      <c r="E102" s="287" t="str">
        <f t="shared" si="23"/>
        <v>Select Category in Column B</v>
      </c>
      <c r="F102" s="287"/>
      <c r="G102" s="287"/>
      <c r="H102" s="287"/>
      <c r="I102" s="287"/>
      <c r="J102" s="287"/>
      <c r="K102" s="287"/>
      <c r="L102" s="287"/>
      <c r="M102" s="287"/>
      <c r="N102" s="287"/>
      <c r="O102" s="287"/>
      <c r="P102" s="287"/>
      <c r="Q102" s="287"/>
      <c r="R102" s="52"/>
      <c r="S102" s="105"/>
      <c r="T102" s="106"/>
      <c r="U102" s="106"/>
      <c r="V102" s="106"/>
      <c r="W102" s="106"/>
      <c r="X102" s="98"/>
      <c r="Y102" s="98"/>
      <c r="Z102" s="98"/>
    </row>
    <row r="103" spans="1:26" ht="39.950000000000003" customHeight="1" x14ac:dyDescent="0.25">
      <c r="A103" s="105"/>
      <c r="B103" s="323"/>
      <c r="C103" s="323"/>
      <c r="D103" s="323"/>
      <c r="E103" s="287" t="str">
        <f t="shared" si="23"/>
        <v>Select Category in Column B</v>
      </c>
      <c r="F103" s="287"/>
      <c r="G103" s="287"/>
      <c r="H103" s="287"/>
      <c r="I103" s="287"/>
      <c r="J103" s="287"/>
      <c r="K103" s="287"/>
      <c r="L103" s="287"/>
      <c r="M103" s="287"/>
      <c r="N103" s="287"/>
      <c r="O103" s="287"/>
      <c r="P103" s="287"/>
      <c r="Q103" s="287"/>
      <c r="R103" s="52"/>
      <c r="S103" s="105"/>
      <c r="T103" s="106"/>
      <c r="U103" s="106"/>
      <c r="V103" s="106"/>
      <c r="W103" s="106"/>
      <c r="X103" s="98"/>
      <c r="Y103" s="98"/>
      <c r="Z103" s="98"/>
    </row>
    <row r="104" spans="1:26" ht="39.950000000000003" customHeight="1" x14ac:dyDescent="0.25">
      <c r="A104" s="105"/>
      <c r="B104" s="323"/>
      <c r="C104" s="323"/>
      <c r="D104" s="323"/>
      <c r="E104" s="287" t="str">
        <f t="shared" si="23"/>
        <v>Select Category in Column B</v>
      </c>
      <c r="F104" s="287"/>
      <c r="G104" s="287"/>
      <c r="H104" s="287"/>
      <c r="I104" s="287"/>
      <c r="J104" s="287"/>
      <c r="K104" s="287"/>
      <c r="L104" s="287"/>
      <c r="M104" s="287"/>
      <c r="N104" s="287"/>
      <c r="O104" s="287"/>
      <c r="P104" s="287"/>
      <c r="Q104" s="287"/>
      <c r="R104" s="52"/>
      <c r="S104" s="105"/>
      <c r="T104" s="106"/>
      <c r="U104" s="106"/>
      <c r="V104" s="106"/>
      <c r="W104" s="106"/>
      <c r="X104" s="98"/>
      <c r="Y104" s="98"/>
      <c r="Z104" s="98"/>
    </row>
    <row r="105" spans="1:26" ht="19.350000000000001" customHeight="1" x14ac:dyDescent="0.25">
      <c r="A105" s="105"/>
      <c r="B105" s="248" t="s">
        <v>107</v>
      </c>
      <c r="C105" s="249"/>
      <c r="D105" s="249"/>
      <c r="E105" s="249"/>
      <c r="F105" s="249"/>
      <c r="G105" s="249"/>
      <c r="H105" s="249"/>
      <c r="I105" s="249"/>
      <c r="J105" s="249"/>
      <c r="K105" s="249"/>
      <c r="L105" s="249"/>
      <c r="M105" s="249"/>
      <c r="N105" s="249"/>
      <c r="O105" s="249"/>
      <c r="P105" s="249"/>
      <c r="Q105" s="250"/>
      <c r="R105" s="53">
        <f>ROUND(SUM(R99:R104),0)</f>
        <v>0</v>
      </c>
      <c r="S105" s="105"/>
      <c r="T105" s="106"/>
      <c r="U105" s="106"/>
      <c r="V105" s="106"/>
      <c r="W105" s="106"/>
      <c r="X105" s="119">
        <f>R105</f>
        <v>0</v>
      </c>
      <c r="Y105" s="98"/>
      <c r="Z105" s="98"/>
    </row>
    <row r="106" spans="1:26" ht="15.75" customHeight="1" x14ac:dyDescent="0.25">
      <c r="A106" s="105"/>
      <c r="B106" s="348" t="s">
        <v>108</v>
      </c>
      <c r="C106" s="349"/>
      <c r="D106" s="349"/>
      <c r="E106" s="349"/>
      <c r="F106" s="349"/>
      <c r="G106" s="349"/>
      <c r="H106" s="349"/>
      <c r="I106" s="349"/>
      <c r="J106" s="349"/>
      <c r="K106" s="349"/>
      <c r="L106" s="349"/>
      <c r="M106" s="349"/>
      <c r="N106" s="349"/>
      <c r="O106" s="349"/>
      <c r="P106" s="349"/>
      <c r="Q106" s="349"/>
      <c r="R106" s="279"/>
      <c r="S106" s="105"/>
      <c r="T106" s="106"/>
      <c r="U106" s="106"/>
      <c r="V106" s="106"/>
      <c r="W106" s="106"/>
      <c r="X106" s="98"/>
      <c r="Y106" s="98"/>
      <c r="Z106" s="98"/>
    </row>
    <row r="107" spans="1:26" ht="15.75" customHeight="1" x14ac:dyDescent="0.25">
      <c r="A107" s="105"/>
      <c r="B107" s="138"/>
      <c r="C107" s="139"/>
      <c r="D107" s="139"/>
      <c r="E107" s="139"/>
      <c r="F107" s="139"/>
      <c r="G107" s="139"/>
      <c r="H107" s="139"/>
      <c r="I107" s="139"/>
      <c r="J107" s="139"/>
      <c r="K107" s="139"/>
      <c r="L107" s="139"/>
      <c r="M107" s="139"/>
      <c r="N107" s="139"/>
      <c r="O107" s="139"/>
      <c r="P107" s="139"/>
      <c r="Q107" s="140"/>
      <c r="R107" s="141"/>
      <c r="S107" s="105"/>
      <c r="T107" s="106"/>
      <c r="U107" s="106"/>
      <c r="V107" s="106"/>
      <c r="W107" s="106"/>
      <c r="X107" s="98"/>
      <c r="Y107" s="98"/>
      <c r="Z107" s="98"/>
    </row>
    <row r="108" spans="1:26" ht="15.6" customHeight="1" x14ac:dyDescent="0.25">
      <c r="A108" s="105"/>
      <c r="B108" s="142"/>
      <c r="C108" s="353" t="s">
        <v>109</v>
      </c>
      <c r="D108" s="353"/>
      <c r="E108" s="353"/>
      <c r="F108" s="353"/>
      <c r="G108" s="353"/>
      <c r="H108" s="200"/>
      <c r="I108" s="358" t="s">
        <v>110</v>
      </c>
      <c r="J108" s="359"/>
      <c r="K108" s="359"/>
      <c r="L108" s="359"/>
      <c r="M108" s="359"/>
      <c r="N108" s="360"/>
      <c r="O108" s="364">
        <f>E10</f>
        <v>0</v>
      </c>
      <c r="P108" s="365"/>
      <c r="Q108" s="143"/>
      <c r="R108" s="144"/>
      <c r="S108" s="105"/>
      <c r="T108" s="106"/>
      <c r="U108" s="145">
        <f>O108</f>
        <v>0</v>
      </c>
      <c r="V108" s="106"/>
      <c r="W108" s="106"/>
      <c r="X108" s="98"/>
      <c r="Y108" s="98"/>
      <c r="Z108" s="98"/>
    </row>
    <row r="109" spans="1:26" ht="14.1" hidden="1" customHeight="1" x14ac:dyDescent="0.25">
      <c r="A109" s="105"/>
      <c r="B109" s="142"/>
      <c r="C109" s="139"/>
      <c r="D109" s="139"/>
      <c r="E109" s="139"/>
      <c r="F109" s="139"/>
      <c r="G109" s="139"/>
      <c r="H109" s="200"/>
      <c r="I109" s="366" t="s">
        <v>111</v>
      </c>
      <c r="J109" s="356"/>
      <c r="K109" s="356"/>
      <c r="L109" s="356"/>
      <c r="M109" s="356"/>
      <c r="N109" s="202"/>
      <c r="O109" s="367">
        <f>(R105+R96+R86+R77+R69+R60+R55+R47+R19)-F133</f>
        <v>0</v>
      </c>
      <c r="P109" s="368"/>
      <c r="Q109" s="143"/>
      <c r="R109" s="144"/>
      <c r="S109" s="105"/>
      <c r="T109" s="106"/>
      <c r="U109" s="106"/>
      <c r="V109" s="106"/>
      <c r="W109" s="106"/>
      <c r="X109" s="98"/>
      <c r="Y109" s="98"/>
      <c r="Z109" s="98"/>
    </row>
    <row r="110" spans="1:26" ht="14.1" hidden="1" customHeight="1" x14ac:dyDescent="0.25">
      <c r="A110" s="105"/>
      <c r="B110" s="142" t="s">
        <v>112</v>
      </c>
      <c r="C110" s="146"/>
      <c r="D110" s="146"/>
      <c r="E110" s="146"/>
      <c r="F110" s="146"/>
      <c r="G110" s="147"/>
      <c r="H110" s="200"/>
      <c r="I110" s="201"/>
      <c r="J110" s="202"/>
      <c r="K110" s="202"/>
      <c r="L110" s="202"/>
      <c r="M110" s="202"/>
      <c r="N110" s="202"/>
      <c r="O110" s="369">
        <f>(O108+1)*O109</f>
        <v>0</v>
      </c>
      <c r="P110" s="368"/>
      <c r="Q110" s="143"/>
      <c r="R110" s="144"/>
      <c r="S110" s="105"/>
      <c r="T110" s="106"/>
      <c r="U110" s="106"/>
      <c r="V110" s="106"/>
      <c r="W110" s="106"/>
      <c r="X110" s="98"/>
      <c r="Y110" s="98"/>
      <c r="Z110" s="98"/>
    </row>
    <row r="111" spans="1:26" ht="15.75" customHeight="1" x14ac:dyDescent="0.25">
      <c r="A111" s="105"/>
      <c r="B111" s="142"/>
      <c r="C111" s="353" t="s">
        <v>113</v>
      </c>
      <c r="D111" s="353"/>
      <c r="E111" s="353"/>
      <c r="F111" s="353"/>
      <c r="G111" s="148">
        <f>F126</f>
        <v>0</v>
      </c>
      <c r="H111" s="200"/>
      <c r="I111" s="139"/>
      <c r="J111" s="139"/>
      <c r="K111" s="139"/>
      <c r="L111" s="139"/>
      <c r="M111" s="139"/>
      <c r="N111" s="139"/>
      <c r="O111" s="139"/>
      <c r="P111" s="139"/>
      <c r="Q111" s="143"/>
      <c r="R111" s="144"/>
      <c r="S111" s="105"/>
      <c r="T111" s="106"/>
      <c r="U111" s="106"/>
      <c r="V111" s="106"/>
      <c r="W111" s="106"/>
      <c r="X111" s="98"/>
      <c r="Y111" s="98"/>
      <c r="Z111" s="98"/>
    </row>
    <row r="112" spans="1:26" ht="15.75" customHeight="1" x14ac:dyDescent="0.25">
      <c r="A112" s="105"/>
      <c r="B112" s="142"/>
      <c r="C112" s="353" t="s">
        <v>114</v>
      </c>
      <c r="D112" s="353"/>
      <c r="E112" s="353"/>
      <c r="F112" s="353"/>
      <c r="G112" s="149">
        <f>F127+F128+F129+F130+F131</f>
        <v>0</v>
      </c>
      <c r="H112" s="200"/>
      <c r="I112" s="150"/>
      <c r="J112" s="150"/>
      <c r="K112" s="150"/>
      <c r="L112" s="150"/>
      <c r="M112" s="150"/>
      <c r="N112" s="150"/>
      <c r="O112" s="150"/>
      <c r="P112" s="150"/>
      <c r="Q112" s="143"/>
      <c r="R112" s="144"/>
      <c r="S112" s="105"/>
      <c r="T112" s="106"/>
      <c r="U112" s="106"/>
      <c r="V112" s="106"/>
      <c r="W112" s="106"/>
      <c r="X112" s="98"/>
      <c r="Y112" s="98"/>
      <c r="Z112" s="98"/>
    </row>
    <row r="113" spans="1:26" ht="15.75" customHeight="1" x14ac:dyDescent="0.25">
      <c r="A113" s="105"/>
      <c r="B113" s="142"/>
      <c r="C113" s="353" t="s">
        <v>115</v>
      </c>
      <c r="D113" s="353"/>
      <c r="E113" s="353"/>
      <c r="F113" s="353"/>
      <c r="G113" s="148">
        <f>R119</f>
        <v>0</v>
      </c>
      <c r="H113" s="200"/>
      <c r="I113" s="358" t="s">
        <v>116</v>
      </c>
      <c r="J113" s="359"/>
      <c r="K113" s="359"/>
      <c r="L113" s="359"/>
      <c r="M113" s="359"/>
      <c r="N113" s="360"/>
      <c r="O113" s="354">
        <f>K143</f>
        <v>0</v>
      </c>
      <c r="P113" s="355"/>
      <c r="Q113" s="143"/>
      <c r="R113" s="144"/>
      <c r="S113" s="105"/>
      <c r="T113" s="106"/>
      <c r="U113" s="106"/>
      <c r="V113" s="106"/>
      <c r="W113" s="106"/>
      <c r="X113" s="98"/>
      <c r="Y113" s="98"/>
      <c r="Z113" s="98"/>
    </row>
    <row r="114" spans="1:26" ht="16.5" customHeight="1" x14ac:dyDescent="0.25">
      <c r="A114" s="105"/>
      <c r="B114" s="142"/>
      <c r="C114" s="200"/>
      <c r="D114" s="356"/>
      <c r="E114" s="356"/>
      <c r="F114" s="356"/>
      <c r="G114" s="200"/>
      <c r="H114" s="200"/>
      <c r="I114" s="200"/>
      <c r="J114" s="200"/>
      <c r="K114" s="200"/>
      <c r="L114" s="200"/>
      <c r="M114" s="357"/>
      <c r="N114" s="357"/>
      <c r="O114" s="357"/>
      <c r="P114" s="357"/>
      <c r="Q114" s="357"/>
      <c r="R114" s="151" t="s">
        <v>76</v>
      </c>
      <c r="S114" s="105"/>
      <c r="T114" s="106"/>
      <c r="U114" s="106"/>
      <c r="V114" s="106"/>
      <c r="W114" s="106"/>
      <c r="X114" s="98"/>
      <c r="Y114" s="98"/>
      <c r="Z114" s="98"/>
    </row>
    <row r="115" spans="1:26" x14ac:dyDescent="0.25">
      <c r="A115" s="105"/>
      <c r="B115" s="203"/>
      <c r="C115" s="249"/>
      <c r="D115" s="249"/>
      <c r="E115" s="249"/>
      <c r="F115" s="204"/>
      <c r="G115" s="204"/>
      <c r="H115" s="204"/>
      <c r="I115" s="249" t="s">
        <v>117</v>
      </c>
      <c r="J115" s="249"/>
      <c r="K115" s="249"/>
      <c r="L115" s="249"/>
      <c r="M115" s="249"/>
      <c r="N115" s="249"/>
      <c r="O115" s="249"/>
      <c r="P115" s="249"/>
      <c r="Q115" s="250"/>
      <c r="R115" s="57"/>
      <c r="S115" s="105"/>
      <c r="T115" s="106"/>
      <c r="U115" s="106"/>
      <c r="V115" s="106"/>
      <c r="W115" s="106"/>
      <c r="X115" s="119">
        <f>R115</f>
        <v>0</v>
      </c>
      <c r="Y115" s="98"/>
      <c r="Z115" s="98"/>
    </row>
    <row r="116" spans="1:26" ht="15.75" customHeight="1" x14ac:dyDescent="0.25">
      <c r="A116" s="105"/>
      <c r="B116" s="348" t="s">
        <v>118</v>
      </c>
      <c r="C116" s="349"/>
      <c r="D116" s="349"/>
      <c r="E116" s="349"/>
      <c r="F116" s="349"/>
      <c r="G116" s="349"/>
      <c r="H116" s="349"/>
      <c r="I116" s="349"/>
      <c r="J116" s="349"/>
      <c r="K116" s="349"/>
      <c r="L116" s="349"/>
      <c r="M116" s="349"/>
      <c r="N116" s="349"/>
      <c r="O116" s="349"/>
      <c r="P116" s="349"/>
      <c r="Q116" s="349"/>
      <c r="R116" s="205"/>
      <c r="S116" s="105"/>
      <c r="T116" s="106"/>
      <c r="U116" s="106"/>
      <c r="V116" s="106"/>
      <c r="W116" s="106"/>
      <c r="X116" s="98"/>
      <c r="Y116" s="98"/>
      <c r="Z116" s="98"/>
    </row>
    <row r="117" spans="1:26" ht="39.950000000000003" customHeight="1" x14ac:dyDescent="0.25">
      <c r="A117" s="105"/>
      <c r="B117" s="350" t="s">
        <v>119</v>
      </c>
      <c r="C117" s="351"/>
      <c r="D117" s="351"/>
      <c r="E117" s="351"/>
      <c r="F117" s="351"/>
      <c r="G117" s="351"/>
      <c r="H117" s="351"/>
      <c r="I117" s="351"/>
      <c r="J117" s="351"/>
      <c r="K117" s="351"/>
      <c r="L117" s="351"/>
      <c r="M117" s="351"/>
      <c r="N117" s="351"/>
      <c r="O117" s="351"/>
      <c r="P117" s="351"/>
      <c r="Q117" s="352"/>
      <c r="R117" s="207" t="s">
        <v>76</v>
      </c>
      <c r="S117" s="105"/>
      <c r="T117" s="106"/>
      <c r="U117" s="106"/>
      <c r="V117" s="106"/>
      <c r="W117" s="106"/>
      <c r="X117" s="98"/>
      <c r="Y117" s="98"/>
      <c r="Z117" s="98"/>
    </row>
    <row r="118" spans="1:26" ht="30" customHeight="1" x14ac:dyDescent="0.25">
      <c r="A118" s="105"/>
      <c r="B118" s="280"/>
      <c r="C118" s="281"/>
      <c r="D118" s="281"/>
      <c r="E118" s="281"/>
      <c r="F118" s="281"/>
      <c r="G118" s="281"/>
      <c r="H118" s="281"/>
      <c r="I118" s="281"/>
      <c r="J118" s="281"/>
      <c r="K118" s="281"/>
      <c r="L118" s="281"/>
      <c r="M118" s="281"/>
      <c r="N118" s="281"/>
      <c r="O118" s="281"/>
      <c r="P118" s="281"/>
      <c r="Q118" s="282"/>
      <c r="R118" s="58"/>
      <c r="S118" s="105"/>
      <c r="T118" s="106"/>
      <c r="U118" s="106"/>
      <c r="V118" s="106"/>
      <c r="W118" s="106"/>
      <c r="X118" s="98"/>
      <c r="Y118" s="98"/>
      <c r="Z118" s="98"/>
    </row>
    <row r="119" spans="1:26" ht="18.600000000000001" customHeight="1" x14ac:dyDescent="0.25">
      <c r="A119" s="105"/>
      <c r="B119" s="248" t="s">
        <v>120</v>
      </c>
      <c r="C119" s="249"/>
      <c r="D119" s="249"/>
      <c r="E119" s="249"/>
      <c r="F119" s="249"/>
      <c r="G119" s="249"/>
      <c r="H119" s="249"/>
      <c r="I119" s="249"/>
      <c r="J119" s="249"/>
      <c r="K119" s="249"/>
      <c r="L119" s="249"/>
      <c r="M119" s="249"/>
      <c r="N119" s="249"/>
      <c r="O119" s="249"/>
      <c r="P119" s="249"/>
      <c r="Q119" s="250"/>
      <c r="R119" s="53">
        <f>ROUND(R118,0)</f>
        <v>0</v>
      </c>
      <c r="S119" s="105"/>
      <c r="T119" s="106"/>
      <c r="U119" s="106"/>
      <c r="V119" s="106"/>
      <c r="W119" s="106"/>
      <c r="X119" s="119">
        <f>R119</f>
        <v>0</v>
      </c>
      <c r="Y119" s="98"/>
      <c r="Z119" s="98"/>
    </row>
    <row r="120" spans="1:26" ht="18.600000000000001" customHeight="1" x14ac:dyDescent="0.25">
      <c r="A120" s="105"/>
      <c r="B120" s="152"/>
      <c r="C120" s="153"/>
      <c r="D120" s="153"/>
      <c r="E120" s="153"/>
      <c r="F120" s="153"/>
      <c r="G120" s="153"/>
      <c r="H120" s="153"/>
      <c r="I120" s="153"/>
      <c r="J120" s="153"/>
      <c r="K120" s="153"/>
      <c r="L120" s="153"/>
      <c r="M120" s="153"/>
      <c r="N120" s="153"/>
      <c r="O120" s="153"/>
      <c r="P120" s="153"/>
      <c r="Q120" s="153"/>
      <c r="R120" s="205"/>
      <c r="S120" s="105"/>
      <c r="T120" s="106"/>
      <c r="U120" s="106"/>
      <c r="V120" s="106"/>
      <c r="W120" s="106"/>
      <c r="X120" s="119"/>
      <c r="Y120" s="98"/>
      <c r="Z120" s="98"/>
    </row>
    <row r="121" spans="1:26" ht="34.5" customHeight="1" x14ac:dyDescent="0.25">
      <c r="A121" s="105"/>
      <c r="B121" s="342" t="s">
        <v>16</v>
      </c>
      <c r="C121" s="343"/>
      <c r="D121" s="343"/>
      <c r="E121" s="343"/>
      <c r="F121" s="343"/>
      <c r="G121" s="343"/>
      <c r="H121" s="343"/>
      <c r="I121" s="343"/>
      <c r="J121" s="343"/>
      <c r="K121" s="343"/>
      <c r="L121" s="343"/>
      <c r="M121" s="343"/>
      <c r="N121" s="343"/>
      <c r="O121" s="343"/>
      <c r="P121" s="343"/>
      <c r="Q121" s="344"/>
      <c r="R121" s="53">
        <f>SUM(R119+R115+R105+R96+R86+R77+R69+R60+R55+R47+R19)</f>
        <v>0</v>
      </c>
      <c r="S121" s="105"/>
      <c r="T121" s="106"/>
      <c r="U121" s="154"/>
      <c r="V121" s="155"/>
      <c r="W121" s="106"/>
      <c r="X121" s="98"/>
      <c r="Y121" s="98"/>
      <c r="Z121" s="98"/>
    </row>
    <row r="122" spans="1:26" ht="15" customHeight="1" x14ac:dyDescent="0.25">
      <c r="A122" s="105"/>
      <c r="B122" s="105"/>
      <c r="C122" s="105"/>
      <c r="D122" s="105"/>
      <c r="E122" s="105"/>
      <c r="F122" s="105"/>
      <c r="G122" s="105"/>
      <c r="H122" s="105"/>
      <c r="I122" s="105"/>
      <c r="J122" s="105"/>
      <c r="K122" s="105"/>
      <c r="L122" s="105"/>
      <c r="M122" s="105"/>
      <c r="N122" s="105"/>
      <c r="O122" s="105"/>
      <c r="P122" s="105"/>
      <c r="Q122" s="105"/>
      <c r="R122" s="105"/>
      <c r="S122" s="105"/>
      <c r="T122" s="106"/>
      <c r="U122" s="154" t="s">
        <v>121</v>
      </c>
      <c r="V122" s="155">
        <f>U96+R105+R63+R67+R55+R19+R119+R115</f>
        <v>0</v>
      </c>
      <c r="W122" s="106"/>
      <c r="X122" s="98"/>
      <c r="Y122" s="98"/>
      <c r="Z122" s="98"/>
    </row>
    <row r="123" spans="1:26" x14ac:dyDescent="0.25">
      <c r="A123" s="106"/>
      <c r="B123" s="106"/>
      <c r="C123" s="106"/>
      <c r="D123" s="106"/>
      <c r="E123" s="106"/>
      <c r="F123" s="106"/>
      <c r="G123" s="106"/>
      <c r="H123" s="106"/>
      <c r="I123" s="106"/>
      <c r="J123" s="106"/>
      <c r="K123" s="106"/>
      <c r="L123" s="106"/>
      <c r="M123" s="106"/>
      <c r="N123" s="106"/>
      <c r="O123" s="106"/>
      <c r="P123" s="106"/>
      <c r="Q123" s="106"/>
      <c r="R123" s="106"/>
      <c r="S123" s="106"/>
      <c r="T123" s="106"/>
      <c r="U123" s="106"/>
      <c r="V123" s="106"/>
      <c r="W123" s="106"/>
      <c r="X123" s="98"/>
      <c r="Y123" s="98"/>
      <c r="Z123" s="98"/>
    </row>
    <row r="124" spans="1:26" hidden="1" x14ac:dyDescent="0.25">
      <c r="A124" s="98"/>
      <c r="B124" s="98"/>
      <c r="C124" s="98"/>
      <c r="D124" s="98"/>
      <c r="E124" s="156"/>
      <c r="F124" s="100"/>
      <c r="G124" s="102"/>
      <c r="H124" s="102"/>
      <c r="I124" s="102"/>
      <c r="J124" s="102"/>
      <c r="K124" s="102"/>
      <c r="L124" s="103"/>
      <c r="M124" s="157"/>
      <c r="N124" s="157"/>
      <c r="O124" s="103"/>
      <c r="P124" s="100"/>
      <c r="Q124" s="98"/>
      <c r="R124" s="98"/>
      <c r="S124" s="158"/>
      <c r="T124" s="98"/>
      <c r="U124" s="98"/>
      <c r="V124" s="98"/>
      <c r="W124" s="98"/>
      <c r="X124" s="98"/>
      <c r="Y124" s="98"/>
      <c r="Z124" s="98"/>
    </row>
    <row r="125" spans="1:26" ht="15.75" hidden="1" x14ac:dyDescent="0.25">
      <c r="A125" s="98"/>
      <c r="B125" s="98"/>
      <c r="C125" s="159" t="s">
        <v>122</v>
      </c>
      <c r="D125" s="159"/>
      <c r="E125" s="160"/>
      <c r="F125" s="161"/>
      <c r="G125" s="102"/>
      <c r="H125" s="251" t="s">
        <v>123</v>
      </c>
      <c r="I125" s="252"/>
      <c r="J125" s="252"/>
      <c r="K125" s="252"/>
      <c r="L125" s="252"/>
      <c r="M125" s="252"/>
      <c r="N125" s="252"/>
      <c r="O125" s="252"/>
      <c r="P125" s="162"/>
      <c r="Q125" s="98"/>
      <c r="R125" s="98"/>
      <c r="S125" s="158"/>
      <c r="T125" s="98"/>
      <c r="U125" s="98"/>
      <c r="V125" s="98"/>
      <c r="W125" s="98"/>
      <c r="X125" s="98"/>
      <c r="Y125" s="98"/>
      <c r="Z125" s="98"/>
    </row>
    <row r="126" spans="1:26" ht="15.75" hidden="1" x14ac:dyDescent="0.25">
      <c r="A126" s="98"/>
      <c r="B126" s="98"/>
      <c r="C126" s="159" t="s">
        <v>113</v>
      </c>
      <c r="D126" s="159"/>
      <c r="E126" s="160"/>
      <c r="F126" s="163">
        <f>R60</f>
        <v>0</v>
      </c>
      <c r="G126" s="102"/>
      <c r="H126" s="253" t="s">
        <v>124</v>
      </c>
      <c r="I126" s="254"/>
      <c r="J126" s="254"/>
      <c r="K126" s="254"/>
      <c r="L126" s="254"/>
      <c r="M126" s="254"/>
      <c r="N126" s="254"/>
      <c r="O126" s="255"/>
      <c r="P126" s="164">
        <f>V19</f>
        <v>0</v>
      </c>
      <c r="Q126" s="98"/>
      <c r="R126" s="98"/>
      <c r="S126" s="158"/>
      <c r="T126" s="98"/>
      <c r="U126" s="98"/>
      <c r="V126" s="98"/>
      <c r="W126" s="98"/>
      <c r="X126" s="98"/>
      <c r="Y126" s="98"/>
      <c r="Z126" s="98"/>
    </row>
    <row r="127" spans="1:26" ht="15.75" hidden="1" x14ac:dyDescent="0.25">
      <c r="A127" s="98"/>
      <c r="B127" s="98"/>
      <c r="C127" s="159" t="s">
        <v>125</v>
      </c>
      <c r="D127" s="159"/>
      <c r="E127" s="160">
        <f>R72</f>
        <v>0</v>
      </c>
      <c r="F127" s="161">
        <f>IF(E127&gt;25000,(E127-25000),0)</f>
        <v>0</v>
      </c>
      <c r="G127" s="102"/>
      <c r="H127" s="253" t="s">
        <v>126</v>
      </c>
      <c r="I127" s="254"/>
      <c r="J127" s="254"/>
      <c r="K127" s="254"/>
      <c r="L127" s="254"/>
      <c r="M127" s="254"/>
      <c r="N127" s="254"/>
      <c r="O127" s="255"/>
      <c r="P127" s="164">
        <f>U55</f>
        <v>0</v>
      </c>
      <c r="Q127" s="98"/>
      <c r="R127" s="98"/>
      <c r="S127" s="158"/>
      <c r="T127" s="98"/>
      <c r="U127" s="98"/>
      <c r="V127" s="98"/>
      <c r="W127" s="98"/>
      <c r="X127" s="98"/>
      <c r="Y127" s="98"/>
      <c r="Z127" s="98"/>
    </row>
    <row r="128" spans="1:26" ht="15.75" hidden="1" x14ac:dyDescent="0.25">
      <c r="A128" s="98"/>
      <c r="B128" s="98"/>
      <c r="C128" s="159" t="s">
        <v>127</v>
      </c>
      <c r="D128" s="159"/>
      <c r="E128" s="160">
        <f t="shared" ref="E128:E131" si="24">R73</f>
        <v>0</v>
      </c>
      <c r="F128" s="161">
        <f>IF(E128&gt;25000,(E128-25000),0)</f>
        <v>0</v>
      </c>
      <c r="G128" s="102"/>
      <c r="H128" s="253" t="s">
        <v>128</v>
      </c>
      <c r="I128" s="254"/>
      <c r="J128" s="254"/>
      <c r="K128" s="254"/>
      <c r="L128" s="254"/>
      <c r="M128" s="254"/>
      <c r="N128" s="254"/>
      <c r="O128" s="255"/>
      <c r="P128" s="164">
        <f>R105</f>
        <v>0</v>
      </c>
      <c r="Q128" s="98"/>
      <c r="R128" s="98"/>
      <c r="S128" s="158"/>
      <c r="T128" s="98"/>
      <c r="U128" s="98"/>
      <c r="V128" s="98"/>
      <c r="W128" s="98"/>
      <c r="X128" s="98"/>
      <c r="Y128" s="98"/>
      <c r="Z128" s="98"/>
    </row>
    <row r="129" spans="1:26" ht="15.75" hidden="1" x14ac:dyDescent="0.25">
      <c r="A129" s="98"/>
      <c r="B129" s="98"/>
      <c r="C129" s="159" t="s">
        <v>129</v>
      </c>
      <c r="D129" s="159"/>
      <c r="E129" s="160">
        <f t="shared" si="24"/>
        <v>0</v>
      </c>
      <c r="F129" s="161">
        <f>IF(E129&gt;25000,(E129-25000),0)</f>
        <v>0</v>
      </c>
      <c r="G129" s="102"/>
      <c r="H129" s="253" t="s">
        <v>130</v>
      </c>
      <c r="I129" s="254"/>
      <c r="J129" s="254"/>
      <c r="K129" s="254"/>
      <c r="L129" s="254"/>
      <c r="M129" s="254"/>
      <c r="N129" s="254"/>
      <c r="O129" s="255"/>
      <c r="P129" s="164">
        <f>R115</f>
        <v>0</v>
      </c>
      <c r="Q129" s="98"/>
      <c r="R129" s="98"/>
      <c r="S129" s="158"/>
      <c r="T129" s="98"/>
      <c r="U129" s="98"/>
      <c r="V129" s="98"/>
      <c r="W129" s="98"/>
      <c r="X129" s="98"/>
      <c r="Y129" s="98"/>
      <c r="Z129" s="98"/>
    </row>
    <row r="130" spans="1:26" ht="15.75" hidden="1" x14ac:dyDescent="0.25">
      <c r="A130" s="98"/>
      <c r="B130" s="98"/>
      <c r="C130" s="159" t="s">
        <v>131</v>
      </c>
      <c r="D130" s="159"/>
      <c r="E130" s="160">
        <f t="shared" si="24"/>
        <v>0</v>
      </c>
      <c r="F130" s="161">
        <f>IF(E130&gt;25000,(E130-25000),0)</f>
        <v>0</v>
      </c>
      <c r="G130" s="102"/>
      <c r="H130" s="253" t="s">
        <v>132</v>
      </c>
      <c r="I130" s="254"/>
      <c r="J130" s="254"/>
      <c r="K130" s="254"/>
      <c r="L130" s="254"/>
      <c r="M130" s="254"/>
      <c r="N130" s="254"/>
      <c r="O130" s="255"/>
      <c r="P130" s="164">
        <f>R119</f>
        <v>0</v>
      </c>
      <c r="Q130" s="98"/>
      <c r="R130" s="98"/>
      <c r="S130" s="158"/>
      <c r="T130" s="98"/>
      <c r="U130" s="98"/>
      <c r="V130" s="98"/>
      <c r="W130" s="98"/>
      <c r="X130" s="98"/>
      <c r="Y130" s="98"/>
      <c r="Z130" s="98"/>
    </row>
    <row r="131" spans="1:26" s="10" customFormat="1" ht="15.75" hidden="1" x14ac:dyDescent="0.25">
      <c r="A131" s="98"/>
      <c r="B131" s="98"/>
      <c r="C131" s="159" t="s">
        <v>133</v>
      </c>
      <c r="D131" s="159"/>
      <c r="E131" s="160">
        <f t="shared" si="24"/>
        <v>0</v>
      </c>
      <c r="F131" s="161">
        <f>IF(E131&gt;25000,(E131-25000),0)</f>
        <v>0</v>
      </c>
      <c r="G131" s="102"/>
      <c r="H131" s="253" t="s">
        <v>134</v>
      </c>
      <c r="I131" s="254"/>
      <c r="J131" s="254"/>
      <c r="K131" s="254"/>
      <c r="L131" s="254"/>
      <c r="M131" s="254"/>
      <c r="N131" s="254"/>
      <c r="O131" s="255"/>
      <c r="P131" s="164">
        <f>U96</f>
        <v>0</v>
      </c>
      <c r="Q131" s="98"/>
      <c r="R131" s="98"/>
      <c r="S131" s="158"/>
      <c r="T131" s="98"/>
      <c r="U131" s="98"/>
      <c r="V131" s="98"/>
      <c r="W131" s="98"/>
      <c r="X131" s="98"/>
      <c r="Y131" s="98"/>
      <c r="Z131" s="98"/>
    </row>
    <row r="132" spans="1:26" s="10" customFormat="1" ht="15.75" hidden="1" x14ac:dyDescent="0.25">
      <c r="A132" s="98"/>
      <c r="B132" s="98"/>
      <c r="C132" s="159" t="s">
        <v>115</v>
      </c>
      <c r="D132" s="159"/>
      <c r="E132" s="160"/>
      <c r="F132" s="163">
        <f>R119</f>
        <v>0</v>
      </c>
      <c r="G132" s="102"/>
      <c r="H132" s="242" t="s">
        <v>135</v>
      </c>
      <c r="I132" s="243"/>
      <c r="J132" s="243"/>
      <c r="K132" s="243"/>
      <c r="L132" s="243"/>
      <c r="M132" s="243"/>
      <c r="N132" s="243"/>
      <c r="O132" s="244"/>
      <c r="P132" s="165">
        <f>SUM(P120:P131)</f>
        <v>0</v>
      </c>
      <c r="Q132" s="98"/>
      <c r="R132" s="98"/>
      <c r="S132" s="158"/>
      <c r="T132" s="98"/>
      <c r="U132" s="98"/>
      <c r="V132" s="98"/>
      <c r="W132" s="98"/>
      <c r="X132" s="98"/>
      <c r="Y132" s="98"/>
      <c r="Z132" s="98"/>
    </row>
    <row r="133" spans="1:26" s="10" customFormat="1" ht="15.75" hidden="1" x14ac:dyDescent="0.25">
      <c r="A133" s="98"/>
      <c r="B133" s="98"/>
      <c r="C133" s="98"/>
      <c r="D133" s="98"/>
      <c r="E133" s="156"/>
      <c r="F133" s="166">
        <f>SUM(F126:F132)</f>
        <v>0</v>
      </c>
      <c r="G133" s="102"/>
      <c r="H133" s="245" t="s">
        <v>136</v>
      </c>
      <c r="I133" s="246"/>
      <c r="J133" s="246"/>
      <c r="K133" s="246"/>
      <c r="L133" s="246"/>
      <c r="M133" s="246"/>
      <c r="N133" s="246"/>
      <c r="O133" s="247"/>
      <c r="P133" s="167" t="str">
        <f>IF(R121=0,"",(P132/R121))</f>
        <v/>
      </c>
      <c r="Q133" s="98"/>
      <c r="R133" s="98"/>
      <c r="S133" s="158"/>
      <c r="T133" s="98"/>
      <c r="U133" s="98"/>
      <c r="V133" s="98"/>
      <c r="W133" s="98"/>
      <c r="X133" s="98"/>
      <c r="Y133" s="98"/>
      <c r="Z133" s="98"/>
    </row>
    <row r="134" spans="1:26" s="10" customFormat="1" hidden="1" x14ac:dyDescent="0.25">
      <c r="A134" s="98"/>
      <c r="B134" s="98"/>
      <c r="C134" s="98"/>
      <c r="D134" s="98"/>
      <c r="E134" s="156"/>
      <c r="F134" s="100"/>
      <c r="G134" s="102"/>
      <c r="H134" s="102"/>
      <c r="I134" s="102"/>
      <c r="J134" s="102"/>
      <c r="K134" s="102"/>
      <c r="L134" s="102"/>
      <c r="M134" s="102"/>
      <c r="N134" s="102"/>
      <c r="O134" s="102"/>
      <c r="P134" s="102"/>
      <c r="Q134" s="98"/>
      <c r="R134" s="98"/>
      <c r="S134" s="158"/>
      <c r="T134" s="98"/>
      <c r="U134" s="98"/>
      <c r="V134" s="98"/>
      <c r="W134" s="98"/>
      <c r="X134" s="98"/>
      <c r="Y134" s="98"/>
      <c r="Z134" s="98"/>
    </row>
    <row r="135" spans="1:26" hidden="1" x14ac:dyDescent="0.25">
      <c r="A135" s="98"/>
      <c r="B135" s="98"/>
      <c r="C135" s="98"/>
      <c r="D135" s="98"/>
      <c r="E135" s="156"/>
      <c r="F135" s="100"/>
      <c r="G135" s="102"/>
      <c r="H135" s="102"/>
      <c r="I135" s="102"/>
      <c r="J135" s="102"/>
      <c r="K135" s="102"/>
      <c r="L135" s="102"/>
      <c r="M135" s="102"/>
      <c r="N135" s="102"/>
      <c r="O135" s="102"/>
      <c r="P135" s="102"/>
      <c r="Q135" s="98"/>
      <c r="R135" s="98"/>
      <c r="S135" s="158"/>
      <c r="T135" s="98"/>
      <c r="U135" s="98"/>
      <c r="V135" s="98"/>
      <c r="W135" s="98"/>
      <c r="X135" s="98"/>
      <c r="Y135" s="98"/>
      <c r="Z135" s="98"/>
    </row>
    <row r="136" spans="1:26" hidden="1" x14ac:dyDescent="0.25">
      <c r="A136" s="98"/>
      <c r="B136" s="98"/>
      <c r="C136" s="168" t="s">
        <v>137</v>
      </c>
      <c r="D136" s="169"/>
      <c r="E136" s="169"/>
      <c r="F136" s="169"/>
      <c r="G136" s="169"/>
      <c r="H136" s="169"/>
      <c r="I136" s="169"/>
      <c r="J136" s="169"/>
      <c r="K136" s="169"/>
      <c r="L136" s="98"/>
      <c r="M136" s="98"/>
      <c r="N136" s="102"/>
      <c r="O136" s="102"/>
      <c r="P136" s="170" t="s">
        <v>138</v>
      </c>
      <c r="Q136" s="98"/>
      <c r="R136" s="98"/>
      <c r="S136" s="158"/>
      <c r="T136" s="98"/>
      <c r="U136" s="98"/>
      <c r="V136" s="98"/>
      <c r="W136" s="98"/>
      <c r="X136" s="98"/>
      <c r="Y136" s="98"/>
      <c r="Z136" s="98"/>
    </row>
    <row r="137" spans="1:26" ht="15" hidden="1" customHeight="1" x14ac:dyDescent="0.25">
      <c r="A137" s="98"/>
      <c r="B137" s="98"/>
      <c r="C137" s="234" t="s">
        <v>139</v>
      </c>
      <c r="D137" s="235"/>
      <c r="E137" s="235"/>
      <c r="F137" s="235"/>
      <c r="G137" s="235"/>
      <c r="H137" s="235"/>
      <c r="I137" s="235"/>
      <c r="J137" s="236"/>
      <c r="K137" s="171">
        <f>F133</f>
        <v>0</v>
      </c>
      <c r="L137" s="98"/>
      <c r="M137" s="98"/>
      <c r="N137" s="102"/>
      <c r="O137" s="102"/>
      <c r="P137" s="102"/>
      <c r="Q137" s="98"/>
      <c r="R137" s="98"/>
      <c r="S137" s="158"/>
      <c r="T137" s="98"/>
      <c r="U137" s="98"/>
      <c r="V137" s="98"/>
      <c r="W137" s="98"/>
      <c r="X137" s="98"/>
      <c r="Y137" s="98"/>
      <c r="Z137" s="98"/>
    </row>
    <row r="138" spans="1:26" ht="15" hidden="1" customHeight="1" x14ac:dyDescent="0.25">
      <c r="A138" s="98"/>
      <c r="B138" s="98"/>
      <c r="C138" s="234" t="s">
        <v>140</v>
      </c>
      <c r="D138" s="235"/>
      <c r="E138" s="235"/>
      <c r="F138" s="235"/>
      <c r="G138" s="235"/>
      <c r="H138" s="235"/>
      <c r="I138" s="235"/>
      <c r="J138" s="236"/>
      <c r="K138" s="171">
        <f>R121-K137</f>
        <v>0</v>
      </c>
      <c r="L138" s="98"/>
      <c r="M138" s="98"/>
      <c r="N138" s="102"/>
      <c r="O138" s="102"/>
      <c r="P138" s="102"/>
      <c r="Q138" s="98"/>
      <c r="R138" s="98"/>
      <c r="S138" s="158"/>
      <c r="T138" s="98"/>
      <c r="U138" s="98"/>
      <c r="V138" s="98"/>
      <c r="W138" s="98"/>
      <c r="X138" s="98"/>
      <c r="Y138" s="98"/>
      <c r="Z138" s="98"/>
    </row>
    <row r="139" spans="1:26" ht="15" hidden="1" customHeight="1" x14ac:dyDescent="0.25">
      <c r="A139" s="98"/>
      <c r="B139" s="98"/>
      <c r="C139" s="234" t="s">
        <v>138</v>
      </c>
      <c r="D139" s="235"/>
      <c r="E139" s="235"/>
      <c r="F139" s="235"/>
      <c r="G139" s="235"/>
      <c r="H139" s="235"/>
      <c r="I139" s="235"/>
      <c r="J139" s="236"/>
      <c r="K139" s="172">
        <f>((K138)-((K138/(1+O108))))</f>
        <v>0</v>
      </c>
      <c r="L139" s="98"/>
      <c r="M139" s="98"/>
      <c r="N139" s="157"/>
      <c r="O139" s="103"/>
      <c r="P139" s="100"/>
      <c r="Q139" s="98"/>
      <c r="R139" s="98"/>
      <c r="S139" s="158"/>
      <c r="T139" s="98"/>
      <c r="U139" s="98"/>
      <c r="V139" s="98"/>
      <c r="W139" s="98"/>
      <c r="X139" s="98"/>
      <c r="Y139" s="98"/>
      <c r="Z139" s="98"/>
    </row>
    <row r="140" spans="1:26" hidden="1" x14ac:dyDescent="0.25">
      <c r="A140" s="98"/>
      <c r="B140" s="98"/>
      <c r="C140" s="370" t="s">
        <v>147</v>
      </c>
      <c r="D140" s="371"/>
      <c r="E140" s="371"/>
      <c r="F140" s="371"/>
      <c r="G140" s="371"/>
      <c r="H140" s="371"/>
      <c r="I140" s="371"/>
      <c r="J140" s="372"/>
      <c r="K140" s="173">
        <v>0</v>
      </c>
      <c r="L140" s="98"/>
      <c r="M140" s="98"/>
      <c r="N140" s="157"/>
      <c r="O140" s="103"/>
      <c r="P140" s="100"/>
      <c r="Q140" s="98"/>
      <c r="R140" s="98"/>
      <c r="S140" s="158"/>
      <c r="T140" s="98"/>
      <c r="U140" s="98"/>
      <c r="V140" s="98"/>
      <c r="W140" s="98"/>
      <c r="X140" s="98"/>
      <c r="Y140" s="98"/>
      <c r="Z140" s="98"/>
    </row>
    <row r="141" spans="1:26" hidden="1" x14ac:dyDescent="0.25">
      <c r="A141" s="98"/>
      <c r="B141" s="98"/>
      <c r="C141" s="237" t="s">
        <v>141</v>
      </c>
      <c r="D141" s="238"/>
      <c r="E141" s="238"/>
      <c r="F141" s="238"/>
      <c r="G141" s="238"/>
      <c r="H141" s="238"/>
      <c r="I141" s="238"/>
      <c r="J141" s="373"/>
      <c r="K141" s="171">
        <v>0</v>
      </c>
      <c r="L141" s="98"/>
      <c r="M141" s="98"/>
      <c r="N141" s="157"/>
      <c r="O141" s="103"/>
      <c r="P141" s="100"/>
      <c r="Q141" s="98"/>
      <c r="R141" s="98"/>
      <c r="S141" s="158"/>
      <c r="T141" s="98"/>
      <c r="U141" s="98"/>
      <c r="V141" s="98"/>
      <c r="W141" s="98"/>
      <c r="X141" s="98"/>
      <c r="Y141" s="98"/>
      <c r="Z141" s="98"/>
    </row>
    <row r="142" spans="1:26" hidden="1" x14ac:dyDescent="0.25">
      <c r="A142" s="98"/>
      <c r="B142" s="98"/>
      <c r="C142" s="239" t="s">
        <v>142</v>
      </c>
      <c r="D142" s="240"/>
      <c r="E142" s="240"/>
      <c r="F142" s="240"/>
      <c r="G142" s="240"/>
      <c r="H142" s="240"/>
      <c r="I142" s="240"/>
      <c r="J142" s="241"/>
      <c r="K142" s="172">
        <f>SUM(K140:K141)</f>
        <v>0</v>
      </c>
      <c r="L142" s="98"/>
      <c r="M142" s="98"/>
      <c r="N142" s="157"/>
      <c r="O142" s="103"/>
      <c r="P142" s="100"/>
      <c r="Q142" s="98"/>
      <c r="R142" s="98"/>
      <c r="S142" s="158"/>
      <c r="T142" s="98"/>
      <c r="U142" s="98"/>
      <c r="V142" s="98"/>
      <c r="W142" s="98"/>
      <c r="X142" s="98"/>
      <c r="Y142" s="98"/>
      <c r="Z142" s="98"/>
    </row>
    <row r="143" spans="1:26" hidden="1" x14ac:dyDescent="0.25">
      <c r="A143" s="98"/>
      <c r="B143" s="98"/>
      <c r="C143" s="239" t="s">
        <v>143</v>
      </c>
      <c r="D143" s="240"/>
      <c r="E143" s="240"/>
      <c r="F143" s="240"/>
      <c r="G143" s="240"/>
      <c r="H143" s="240"/>
      <c r="I143" s="240"/>
      <c r="J143" s="241"/>
      <c r="K143" s="172">
        <f>K139-K142</f>
        <v>0</v>
      </c>
      <c r="L143" s="103">
        <f>K143</f>
        <v>0</v>
      </c>
      <c r="M143" s="98"/>
      <c r="N143" s="157"/>
      <c r="O143" s="103"/>
      <c r="P143" s="100"/>
      <c r="Q143" s="98"/>
      <c r="R143" s="98"/>
      <c r="S143" s="158"/>
      <c r="T143" s="98"/>
      <c r="U143" s="98"/>
      <c r="V143" s="98"/>
      <c r="W143" s="98"/>
      <c r="X143" s="98"/>
      <c r="Y143" s="98"/>
      <c r="Z143" s="98"/>
    </row>
    <row r="144" spans="1:26" hidden="1" x14ac:dyDescent="0.25">
      <c r="A144" s="98"/>
      <c r="B144" s="98"/>
      <c r="C144" s="98"/>
      <c r="D144" s="98"/>
      <c r="E144" s="156"/>
      <c r="F144" s="100"/>
      <c r="G144" s="102"/>
      <c r="H144" s="102"/>
      <c r="I144" s="102"/>
      <c r="J144" s="102"/>
      <c r="K144" s="102"/>
      <c r="L144" s="98"/>
      <c r="M144" s="98"/>
      <c r="N144" s="157"/>
      <c r="O144" s="103"/>
      <c r="P144" s="100"/>
      <c r="Q144" s="98"/>
      <c r="R144" s="98"/>
      <c r="S144" s="158"/>
      <c r="T144" s="98"/>
      <c r="U144" s="98"/>
      <c r="V144" s="98"/>
      <c r="W144" s="98"/>
      <c r="X144" s="98"/>
      <c r="Y144" s="98"/>
      <c r="Z144" s="98"/>
    </row>
    <row r="145" spans="1:26" hidden="1" x14ac:dyDescent="0.25">
      <c r="A145" s="98"/>
      <c r="B145" s="98"/>
      <c r="C145" s="98"/>
      <c r="D145" s="98"/>
      <c r="E145" s="156"/>
      <c r="F145" s="100"/>
      <c r="G145" s="102"/>
      <c r="H145" s="102"/>
      <c r="I145" s="102"/>
      <c r="J145" s="102"/>
      <c r="K145" s="102"/>
      <c r="L145" s="103"/>
      <c r="M145" s="157"/>
      <c r="N145" s="157"/>
      <c r="O145" s="103"/>
      <c r="P145" s="100"/>
      <c r="Q145" s="98"/>
      <c r="R145" s="98"/>
      <c r="S145" s="158"/>
      <c r="T145" s="98"/>
      <c r="U145" s="98"/>
      <c r="V145" s="98"/>
      <c r="W145" s="98"/>
      <c r="X145" s="98"/>
      <c r="Y145" s="98"/>
      <c r="Z145" s="98"/>
    </row>
    <row r="146" spans="1:26" hidden="1" x14ac:dyDescent="0.25">
      <c r="A146" s="98"/>
      <c r="B146" s="98"/>
      <c r="C146" s="98"/>
      <c r="D146" s="98"/>
      <c r="E146" s="156"/>
      <c r="F146" s="100"/>
      <c r="G146" s="102"/>
      <c r="H146" s="102"/>
      <c r="I146" s="102"/>
      <c r="J146" s="102"/>
      <c r="K146" s="102"/>
      <c r="L146" s="103"/>
      <c r="M146" s="157"/>
      <c r="N146" s="157"/>
      <c r="O146" s="103"/>
      <c r="P146" s="100"/>
      <c r="Q146" s="98"/>
      <c r="R146" s="98"/>
      <c r="S146" s="158"/>
      <c r="T146" s="98"/>
      <c r="U146" s="98"/>
      <c r="V146" s="98"/>
      <c r="W146" s="98"/>
      <c r="X146" s="98"/>
      <c r="Y146" s="98"/>
      <c r="Z146" s="98"/>
    </row>
    <row r="147" spans="1:26" x14ac:dyDescent="0.25">
      <c r="A147" s="98"/>
      <c r="B147" s="98"/>
      <c r="C147" s="98"/>
      <c r="D147" s="98"/>
      <c r="E147" s="156"/>
      <c r="F147" s="100"/>
      <c r="G147" s="102"/>
      <c r="H147" s="102"/>
      <c r="I147" s="102"/>
      <c r="J147" s="102"/>
      <c r="K147" s="102"/>
      <c r="L147" s="103"/>
      <c r="M147" s="157"/>
      <c r="N147" s="157"/>
      <c r="O147" s="103"/>
      <c r="P147" s="100"/>
      <c r="Q147" s="98"/>
      <c r="R147" s="98"/>
      <c r="S147" s="158"/>
      <c r="T147" s="98"/>
      <c r="U147" s="98"/>
      <c r="V147" s="98"/>
      <c r="W147" s="98"/>
      <c r="X147" s="98"/>
      <c r="Y147" s="98"/>
      <c r="Z147" s="98"/>
    </row>
    <row r="148" spans="1:26" x14ac:dyDescent="0.25">
      <c r="A148" s="98"/>
      <c r="B148" s="98"/>
      <c r="C148" s="98"/>
      <c r="D148" s="98"/>
      <c r="E148" s="156"/>
      <c r="F148" s="100"/>
      <c r="G148" s="102"/>
      <c r="H148" s="102"/>
      <c r="I148" s="102"/>
      <c r="J148" s="102"/>
      <c r="K148" s="102"/>
      <c r="L148" s="103"/>
      <c r="M148" s="157"/>
      <c r="N148" s="157"/>
      <c r="O148" s="103"/>
      <c r="P148" s="100"/>
      <c r="Q148" s="98"/>
      <c r="R148" s="98"/>
      <c r="S148" s="158"/>
      <c r="T148" s="98"/>
      <c r="U148" s="98"/>
      <c r="V148" s="98"/>
      <c r="W148" s="98"/>
      <c r="X148" s="98"/>
      <c r="Y148" s="98"/>
      <c r="Z148" s="98"/>
    </row>
    <row r="149" spans="1:26" x14ac:dyDescent="0.25">
      <c r="A149" s="98"/>
      <c r="B149" s="98"/>
      <c r="C149" s="98"/>
      <c r="D149" s="98"/>
      <c r="E149" s="156"/>
      <c r="F149" s="100"/>
      <c r="G149" s="102"/>
      <c r="H149" s="102"/>
      <c r="I149" s="102"/>
      <c r="J149" s="102"/>
      <c r="K149" s="102"/>
      <c r="L149" s="103"/>
      <c r="M149" s="157"/>
      <c r="N149" s="157"/>
      <c r="O149" s="103"/>
      <c r="P149" s="100"/>
      <c r="Q149" s="98"/>
      <c r="R149" s="98"/>
      <c r="S149" s="158"/>
      <c r="T149" s="98"/>
      <c r="U149" s="98"/>
      <c r="V149" s="98"/>
      <c r="W149" s="98"/>
      <c r="X149" s="98"/>
      <c r="Y149" s="98"/>
      <c r="Z149" s="98"/>
    </row>
    <row r="150" spans="1:26" x14ac:dyDescent="0.25">
      <c r="A150" s="98"/>
      <c r="B150" s="98"/>
      <c r="C150" s="98"/>
      <c r="D150" s="98"/>
      <c r="E150" s="156"/>
      <c r="F150" s="100"/>
      <c r="G150" s="102"/>
      <c r="H150" s="102"/>
      <c r="I150" s="102"/>
      <c r="J150" s="102"/>
      <c r="K150" s="102"/>
      <c r="L150" s="103"/>
      <c r="M150" s="157"/>
      <c r="N150" s="157"/>
      <c r="O150" s="103"/>
      <c r="P150" s="100"/>
      <c r="Q150" s="98"/>
      <c r="R150" s="98"/>
      <c r="S150" s="158"/>
      <c r="T150" s="98"/>
      <c r="U150" s="98"/>
      <c r="V150" s="98"/>
      <c r="W150" s="98"/>
      <c r="X150" s="98"/>
      <c r="Y150" s="98"/>
      <c r="Z150" s="98"/>
    </row>
    <row r="151" spans="1:26" x14ac:dyDescent="0.25">
      <c r="A151" s="98"/>
      <c r="B151" s="98"/>
      <c r="C151" s="98"/>
      <c r="D151" s="98"/>
      <c r="E151" s="156"/>
      <c r="F151" s="100"/>
      <c r="G151" s="102"/>
      <c r="H151" s="102"/>
      <c r="I151" s="102"/>
      <c r="J151" s="102"/>
      <c r="K151" s="102"/>
      <c r="L151" s="103"/>
      <c r="M151" s="157"/>
      <c r="N151" s="157"/>
      <c r="O151" s="103"/>
      <c r="P151" s="100"/>
      <c r="Q151" s="98"/>
      <c r="R151" s="98"/>
      <c r="S151" s="158"/>
      <c r="T151" s="98"/>
      <c r="U151" s="98"/>
      <c r="V151" s="98"/>
      <c r="W151" s="98"/>
      <c r="X151" s="98"/>
      <c r="Y151" s="98"/>
      <c r="Z151" s="98"/>
    </row>
    <row r="152" spans="1:26" x14ac:dyDescent="0.25">
      <c r="A152" s="98"/>
      <c r="B152" s="98"/>
      <c r="C152" s="98"/>
      <c r="D152" s="98"/>
      <c r="E152" s="156"/>
      <c r="F152" s="100"/>
      <c r="G152" s="102"/>
      <c r="H152" s="102"/>
      <c r="I152" s="102"/>
      <c r="J152" s="102"/>
      <c r="K152" s="102"/>
      <c r="L152" s="103"/>
      <c r="M152" s="157"/>
      <c r="N152" s="157"/>
      <c r="O152" s="103"/>
      <c r="P152" s="100"/>
      <c r="Q152" s="98"/>
      <c r="R152" s="98"/>
      <c r="S152" s="158"/>
      <c r="T152" s="98"/>
      <c r="U152" s="98"/>
      <c r="V152" s="98"/>
      <c r="W152" s="98"/>
      <c r="X152" s="98"/>
      <c r="Y152" s="98"/>
      <c r="Z152" s="98"/>
    </row>
    <row r="153" spans="1:26" x14ac:dyDescent="0.25">
      <c r="A153" s="98"/>
      <c r="B153" s="98"/>
      <c r="C153" s="98"/>
      <c r="D153" s="98"/>
      <c r="E153" s="156"/>
      <c r="F153" s="100"/>
      <c r="G153" s="102"/>
      <c r="H153" s="102"/>
      <c r="I153" s="102"/>
      <c r="J153" s="102"/>
      <c r="K153" s="102"/>
      <c r="L153" s="103"/>
      <c r="M153" s="157"/>
      <c r="N153" s="157"/>
      <c r="O153" s="103"/>
      <c r="P153" s="100"/>
      <c r="Q153" s="98"/>
      <c r="R153" s="98"/>
      <c r="S153" s="158"/>
      <c r="T153" s="98"/>
      <c r="U153" s="98"/>
      <c r="V153" s="98"/>
      <c r="W153" s="98"/>
      <c r="X153" s="98"/>
      <c r="Y153" s="98"/>
      <c r="Z153" s="98"/>
    </row>
    <row r="154" spans="1:26" x14ac:dyDescent="0.25">
      <c r="A154" s="98"/>
      <c r="B154" s="98"/>
      <c r="C154" s="98"/>
      <c r="D154" s="98"/>
      <c r="E154" s="156"/>
      <c r="F154" s="100"/>
      <c r="G154" s="102"/>
      <c r="H154" s="102"/>
      <c r="I154" s="102"/>
      <c r="J154" s="102"/>
      <c r="K154" s="102"/>
      <c r="L154" s="103"/>
      <c r="M154" s="157"/>
      <c r="N154" s="157"/>
      <c r="O154" s="103"/>
      <c r="P154" s="100"/>
      <c r="Q154" s="98"/>
      <c r="R154" s="98"/>
      <c r="S154" s="158"/>
      <c r="T154" s="98"/>
      <c r="U154" s="98"/>
      <c r="V154" s="98"/>
      <c r="W154" s="98"/>
      <c r="X154" s="98"/>
      <c r="Y154" s="98"/>
      <c r="Z154" s="98"/>
    </row>
    <row r="155" spans="1:26" x14ac:dyDescent="0.25">
      <c r="A155" s="98"/>
      <c r="B155" s="98"/>
      <c r="C155" s="98"/>
      <c r="D155" s="98"/>
      <c r="E155" s="156"/>
      <c r="F155" s="100"/>
      <c r="G155" s="102"/>
      <c r="H155" s="102"/>
      <c r="I155" s="102"/>
      <c r="J155" s="102"/>
      <c r="K155" s="102"/>
      <c r="L155" s="103"/>
      <c r="M155" s="157"/>
      <c r="N155" s="157"/>
      <c r="O155" s="103"/>
      <c r="P155" s="100"/>
      <c r="Q155" s="98"/>
      <c r="R155" s="98"/>
      <c r="S155" s="158"/>
      <c r="T155" s="98"/>
      <c r="U155" s="98"/>
      <c r="V155" s="98"/>
      <c r="W155" s="98"/>
      <c r="X155" s="98"/>
      <c r="Y155" s="98"/>
      <c r="Z155" s="98"/>
    </row>
  </sheetData>
  <sheetProtection algorithmName="SHA-512" hashValue="ja7vMcOcdOowIyY6f8uNUZbj0rKMtiTWSc9jD4rNknkM0mKVZ2CIP1R0cp3JVykGtY8FFRdWT2aWyY1jch+exA==" saltValue="jTvi2Fn3ksvMI+XhuijIrw==" spinCount="100000" sheet="1" formatCells="0" formatRows="0" insertRows="0"/>
  <mergeCells count="227">
    <mergeCell ref="B2:R2"/>
    <mergeCell ref="B3:R3"/>
    <mergeCell ref="B5:D5"/>
    <mergeCell ref="G5:I5"/>
    <mergeCell ref="B7:D7"/>
    <mergeCell ref="G7:I7"/>
    <mergeCell ref="B17:C17"/>
    <mergeCell ref="D17:M17"/>
    <mergeCell ref="B18:C18"/>
    <mergeCell ref="D18:M18"/>
    <mergeCell ref="B19:P19"/>
    <mergeCell ref="B20:R20"/>
    <mergeCell ref="B13:R13"/>
    <mergeCell ref="B14:C14"/>
    <mergeCell ref="D14:M14"/>
    <mergeCell ref="B15:C15"/>
    <mergeCell ref="D15:M15"/>
    <mergeCell ref="B16:C16"/>
    <mergeCell ref="D16:M16"/>
    <mergeCell ref="B24:C24"/>
    <mergeCell ref="D24:M24"/>
    <mergeCell ref="B25:C25"/>
    <mergeCell ref="D25:M25"/>
    <mergeCell ref="B26:C26"/>
    <mergeCell ref="D26:M26"/>
    <mergeCell ref="B21:C21"/>
    <mergeCell ref="D21:M21"/>
    <mergeCell ref="B22:C22"/>
    <mergeCell ref="D22:M22"/>
    <mergeCell ref="B23:C23"/>
    <mergeCell ref="D23:M23"/>
    <mergeCell ref="B30:C30"/>
    <mergeCell ref="D30:M30"/>
    <mergeCell ref="B31:C31"/>
    <mergeCell ref="D31:M31"/>
    <mergeCell ref="B32:C32"/>
    <mergeCell ref="D32:M32"/>
    <mergeCell ref="B27:C27"/>
    <mergeCell ref="D27:M27"/>
    <mergeCell ref="B28:C28"/>
    <mergeCell ref="D28:M28"/>
    <mergeCell ref="B29:C29"/>
    <mergeCell ref="D29:M29"/>
    <mergeCell ref="B36:C36"/>
    <mergeCell ref="D36:M36"/>
    <mergeCell ref="B37:C37"/>
    <mergeCell ref="D37:K37"/>
    <mergeCell ref="B38:C38"/>
    <mergeCell ref="D38:K38"/>
    <mergeCell ref="B33:C33"/>
    <mergeCell ref="D33:M33"/>
    <mergeCell ref="B34:C34"/>
    <mergeCell ref="D34:M34"/>
    <mergeCell ref="B35:C35"/>
    <mergeCell ref="D35:M35"/>
    <mergeCell ref="B42:C42"/>
    <mergeCell ref="D42:K42"/>
    <mergeCell ref="B43:C43"/>
    <mergeCell ref="D43:K43"/>
    <mergeCell ref="B44:C44"/>
    <mergeCell ref="D44:K44"/>
    <mergeCell ref="B39:C39"/>
    <mergeCell ref="D39:K39"/>
    <mergeCell ref="B40:C40"/>
    <mergeCell ref="D40:K40"/>
    <mergeCell ref="B41:C41"/>
    <mergeCell ref="D41:K41"/>
    <mergeCell ref="B49:C49"/>
    <mergeCell ref="D49:M49"/>
    <mergeCell ref="B50:C50"/>
    <mergeCell ref="D50:M50"/>
    <mergeCell ref="B51:C51"/>
    <mergeCell ref="D51:M51"/>
    <mergeCell ref="B45:C45"/>
    <mergeCell ref="D45:K45"/>
    <mergeCell ref="B46:C46"/>
    <mergeCell ref="D46:K46"/>
    <mergeCell ref="B47:P47"/>
    <mergeCell ref="B48:R48"/>
    <mergeCell ref="B55:P55"/>
    <mergeCell ref="B56:R56"/>
    <mergeCell ref="B57:C57"/>
    <mergeCell ref="D57:P57"/>
    <mergeCell ref="B58:C58"/>
    <mergeCell ref="D58:P58"/>
    <mergeCell ref="B52:C52"/>
    <mergeCell ref="D52:K52"/>
    <mergeCell ref="B53:C53"/>
    <mergeCell ref="D53:K53"/>
    <mergeCell ref="B54:C54"/>
    <mergeCell ref="D54:K54"/>
    <mergeCell ref="B63:C63"/>
    <mergeCell ref="D63:Q63"/>
    <mergeCell ref="C64:E64"/>
    <mergeCell ref="F64:Q64"/>
    <mergeCell ref="B65:C65"/>
    <mergeCell ref="D65:Q65"/>
    <mergeCell ref="B59:C59"/>
    <mergeCell ref="D59:P59"/>
    <mergeCell ref="B60:Q60"/>
    <mergeCell ref="B61:R61"/>
    <mergeCell ref="B62:C62"/>
    <mergeCell ref="D62:Q62"/>
    <mergeCell ref="B69:Q69"/>
    <mergeCell ref="B70:R70"/>
    <mergeCell ref="B71:C71"/>
    <mergeCell ref="D71:G71"/>
    <mergeCell ref="H71:O71"/>
    <mergeCell ref="B72:C72"/>
    <mergeCell ref="D72:G72"/>
    <mergeCell ref="H72:O72"/>
    <mergeCell ref="C66:E66"/>
    <mergeCell ref="F66:Q66"/>
    <mergeCell ref="B67:C67"/>
    <mergeCell ref="D67:Q67"/>
    <mergeCell ref="C68:E68"/>
    <mergeCell ref="F68:Q68"/>
    <mergeCell ref="B75:C75"/>
    <mergeCell ref="D75:G75"/>
    <mergeCell ref="H75:O75"/>
    <mergeCell ref="B76:C76"/>
    <mergeCell ref="D76:G76"/>
    <mergeCell ref="H76:O76"/>
    <mergeCell ref="B73:C73"/>
    <mergeCell ref="D73:G73"/>
    <mergeCell ref="H73:O73"/>
    <mergeCell ref="B74:C74"/>
    <mergeCell ref="D74:G74"/>
    <mergeCell ref="H74:O74"/>
    <mergeCell ref="B81:D81"/>
    <mergeCell ref="E81:Q81"/>
    <mergeCell ref="B82:D82"/>
    <mergeCell ref="E82:Q82"/>
    <mergeCell ref="B83:D83"/>
    <mergeCell ref="E83:Q83"/>
    <mergeCell ref="B77:Q77"/>
    <mergeCell ref="B78:R78"/>
    <mergeCell ref="B79:D79"/>
    <mergeCell ref="E79:Q79"/>
    <mergeCell ref="B80:D80"/>
    <mergeCell ref="E80:Q80"/>
    <mergeCell ref="B88:D88"/>
    <mergeCell ref="E88:G88"/>
    <mergeCell ref="H88:O88"/>
    <mergeCell ref="B89:D89"/>
    <mergeCell ref="E89:G89"/>
    <mergeCell ref="H89:O89"/>
    <mergeCell ref="B84:D84"/>
    <mergeCell ref="E84:Q84"/>
    <mergeCell ref="B85:D85"/>
    <mergeCell ref="E85:Q85"/>
    <mergeCell ref="B86:Q86"/>
    <mergeCell ref="B87:R87"/>
    <mergeCell ref="B92:D92"/>
    <mergeCell ref="E92:G92"/>
    <mergeCell ref="H92:O92"/>
    <mergeCell ref="B93:D93"/>
    <mergeCell ref="E93:G93"/>
    <mergeCell ref="H93:O93"/>
    <mergeCell ref="B90:D90"/>
    <mergeCell ref="E90:G90"/>
    <mergeCell ref="H90:O90"/>
    <mergeCell ref="B91:D91"/>
    <mergeCell ref="E91:G91"/>
    <mergeCell ref="H91:O91"/>
    <mergeCell ref="B96:Q96"/>
    <mergeCell ref="B97:R97"/>
    <mergeCell ref="B98:D98"/>
    <mergeCell ref="E98:R98"/>
    <mergeCell ref="B99:D99"/>
    <mergeCell ref="E99:Q99"/>
    <mergeCell ref="B94:D94"/>
    <mergeCell ref="E94:G94"/>
    <mergeCell ref="H94:O94"/>
    <mergeCell ref="B95:D95"/>
    <mergeCell ref="E95:G95"/>
    <mergeCell ref="H95:O95"/>
    <mergeCell ref="B103:D103"/>
    <mergeCell ref="E103:Q103"/>
    <mergeCell ref="B104:D104"/>
    <mergeCell ref="E104:Q104"/>
    <mergeCell ref="B105:Q105"/>
    <mergeCell ref="B106:R106"/>
    <mergeCell ref="B100:D100"/>
    <mergeCell ref="E100:Q100"/>
    <mergeCell ref="B101:D101"/>
    <mergeCell ref="E101:Q101"/>
    <mergeCell ref="B102:D102"/>
    <mergeCell ref="E102:Q102"/>
    <mergeCell ref="B119:Q119"/>
    <mergeCell ref="C111:F111"/>
    <mergeCell ref="C112:F112"/>
    <mergeCell ref="C113:F113"/>
    <mergeCell ref="I113:N113"/>
    <mergeCell ref="O113:P113"/>
    <mergeCell ref="D114:F114"/>
    <mergeCell ref="M114:Q114"/>
    <mergeCell ref="C108:G108"/>
    <mergeCell ref="I108:N108"/>
    <mergeCell ref="O108:P108"/>
    <mergeCell ref="I109:M109"/>
    <mergeCell ref="O109:P109"/>
    <mergeCell ref="O110:P110"/>
    <mergeCell ref="C139:J139"/>
    <mergeCell ref="C140:J140"/>
    <mergeCell ref="C141:J141"/>
    <mergeCell ref="C142:J142"/>
    <mergeCell ref="C143:J143"/>
    <mergeCell ref="B8:D8"/>
    <mergeCell ref="B10:D10"/>
    <mergeCell ref="H130:O130"/>
    <mergeCell ref="H131:O131"/>
    <mergeCell ref="H132:O132"/>
    <mergeCell ref="H133:O133"/>
    <mergeCell ref="C137:J137"/>
    <mergeCell ref="C138:J138"/>
    <mergeCell ref="B121:Q121"/>
    <mergeCell ref="H125:O125"/>
    <mergeCell ref="H126:O126"/>
    <mergeCell ref="H127:O127"/>
    <mergeCell ref="H128:O128"/>
    <mergeCell ref="H129:O129"/>
    <mergeCell ref="C115:E115"/>
    <mergeCell ref="I115:Q115"/>
    <mergeCell ref="B116:Q116"/>
    <mergeCell ref="B117:Q117"/>
    <mergeCell ref="B118:Q118"/>
  </mergeCells>
  <conditionalFormatting sqref="P133">
    <cfRule type="cellIs" dxfId="12" priority="3" operator="greaterThan">
      <formula>0.25</formula>
    </cfRule>
  </conditionalFormatting>
  <conditionalFormatting sqref="K142">
    <cfRule type="cellIs" dxfId="11" priority="2" operator="greaterThan">
      <formula>$J$99</formula>
    </cfRule>
  </conditionalFormatting>
  <conditionalFormatting sqref="K143">
    <cfRule type="cellIs" dxfId="10" priority="1" operator="lessThan">
      <formula>0</formula>
    </cfRule>
  </conditionalFormatting>
  <pageMargins left="0.25" right="0.25" top="0.75" bottom="0.75" header="0.3" footer="0.3"/>
  <pageSetup scale="76" fitToHeight="50" orientation="landscape" r:id="rId1"/>
  <headerFooter>
    <oddFooter>Page &amp;P of &amp;N</oddFooter>
  </headerFooter>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D56D4A0F-90AF-492B-8311-8EFE491F141F}">
          <x14:formula1>
            <xm:f>'DROP-DOWNS'!$R$21:$R$27</xm:f>
          </x14:formula1>
          <xm:sqref>B99:D104</xm:sqref>
        </x14:dataValidation>
        <x14:dataValidation type="list" allowBlank="1" showInputMessage="1" showErrorMessage="1" xr:uid="{7A913E48-B018-4CF3-9D72-7ED6C0237416}">
          <x14:formula1>
            <xm:f>'DROP-DOWNS'!$R$9:$R$18</xm:f>
          </x14:formula1>
          <xm:sqref>B89:D92</xm:sqref>
        </x14:dataValidation>
        <x14:dataValidation type="list" allowBlank="1" showInputMessage="1" showErrorMessage="1" xr:uid="{56F7413B-D054-43E8-8014-DF867105B407}">
          <x14:formula1>
            <xm:f>'DROP-DOWNS'!$R$2:$R$6</xm:f>
          </x14:formula1>
          <xm:sqref>B80:D85</xm:sqref>
        </x14:dataValidation>
        <x14:dataValidation type="list" allowBlank="1" showInputMessage="1" showErrorMessage="1" xr:uid="{6A436E33-2A74-43A6-805B-EE47C81DA411}">
          <x14:formula1>
            <xm:f>'DROP-DOWNS'!$J$2:$J$3</xm:f>
          </x14:formula1>
          <xm:sqref>B72:C76</xm:sqref>
        </x14:dataValidation>
        <x14:dataValidation type="list" allowBlank="1" showInputMessage="1" showErrorMessage="1" xr:uid="{995312B2-74DB-48D1-9B2C-04585F5DD67E}">
          <x14:formula1>
            <xm:f>' Budget'!$V$69:$V$73</xm:f>
          </x14:formula1>
          <xm:sqref>B2:R2</xm:sqref>
        </x14:dataValidation>
        <x14:dataValidation type="list" allowBlank="1" showInputMessage="1" showErrorMessage="1" xr:uid="{4933750A-A0C8-49FB-87F9-0C25ABD12B79}">
          <x14:formula1>
            <xm:f>' Budget'!$W$69:$W$73</xm:f>
          </x14:formula1>
          <xm:sqref>E8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55CCD-342E-41D5-89A8-B8CC81D9DC2C}">
  <sheetPr>
    <tabColor theme="3" tint="0.79998168889431442"/>
  </sheetPr>
  <dimension ref="A1:Z154"/>
  <sheetViews>
    <sheetView showGridLines="0" topLeftCell="A105" zoomScaleNormal="100" workbookViewId="0">
      <selection activeCell="S155" sqref="S155"/>
    </sheetView>
  </sheetViews>
  <sheetFormatPr defaultColWidth="9.140625" defaultRowHeight="15" x14ac:dyDescent="0.25"/>
  <cols>
    <col min="1" max="1" width="3.42578125" customWidth="1"/>
    <col min="2" max="2" width="8.140625" customWidth="1"/>
    <col min="3" max="3" width="8.42578125" customWidth="1"/>
    <col min="4" max="4" width="11.85546875" customWidth="1"/>
    <col min="5" max="5" width="11.85546875" style="1" customWidth="1"/>
    <col min="6" max="6" width="11.85546875" style="11" customWidth="1"/>
    <col min="7" max="8" width="11.85546875" style="10" customWidth="1"/>
    <col min="9" max="9" width="12.85546875" style="10" customWidth="1"/>
    <col min="10" max="10" width="11.85546875" style="10" customWidth="1"/>
    <col min="11" max="11" width="6.42578125" style="10" customWidth="1"/>
    <col min="12" max="12" width="9.5703125" style="7" customWidth="1"/>
    <col min="13" max="14" width="9.5703125" style="2" customWidth="1"/>
    <col min="15" max="15" width="9.5703125" style="7" customWidth="1"/>
    <col min="16" max="16" width="9.5703125" style="11" customWidth="1"/>
    <col min="17" max="18" width="15.7109375" customWidth="1"/>
    <col min="19" max="19" width="3.42578125" style="59" customWidth="1"/>
    <col min="20" max="20" width="4.28515625" hidden="1" customWidth="1"/>
    <col min="21" max="21" width="15.7109375" hidden="1" customWidth="1"/>
    <col min="22" max="22" width="27.5703125" hidden="1" customWidth="1"/>
    <col min="23" max="23" width="17.28515625" hidden="1" customWidth="1"/>
    <col min="24" max="24" width="10.5703125" hidden="1" customWidth="1"/>
    <col min="25" max="25" width="9.140625" hidden="1" customWidth="1"/>
    <col min="26" max="26" width="10.5703125" bestFit="1" customWidth="1"/>
  </cols>
  <sheetData>
    <row r="1" spans="1:26" x14ac:dyDescent="0.25">
      <c r="A1" s="42"/>
      <c r="B1" s="105"/>
      <c r="C1" s="105"/>
      <c r="D1" s="105"/>
      <c r="E1" s="105"/>
      <c r="F1" s="105"/>
      <c r="G1" s="105"/>
      <c r="H1" s="105"/>
      <c r="I1" s="105"/>
      <c r="J1" s="105"/>
      <c r="K1" s="105"/>
      <c r="L1" s="105"/>
      <c r="M1" s="105"/>
      <c r="N1" s="105"/>
      <c r="O1" s="105"/>
      <c r="P1" s="105"/>
      <c r="Q1" s="105"/>
      <c r="R1" s="105"/>
      <c r="S1" s="105"/>
      <c r="T1" s="106"/>
      <c r="U1" s="106"/>
      <c r="V1" s="106"/>
      <c r="W1" s="106"/>
      <c r="X1" s="98"/>
      <c r="Y1" s="98"/>
      <c r="Z1" s="98"/>
    </row>
    <row r="2" spans="1:26" ht="29.45" customHeight="1" x14ac:dyDescent="0.25">
      <c r="A2" s="105"/>
      <c r="B2" s="379"/>
      <c r="C2" s="380"/>
      <c r="D2" s="380"/>
      <c r="E2" s="380"/>
      <c r="F2" s="380"/>
      <c r="G2" s="380"/>
      <c r="H2" s="380"/>
      <c r="I2" s="380"/>
      <c r="J2" s="380"/>
      <c r="K2" s="380"/>
      <c r="L2" s="380"/>
      <c r="M2" s="380"/>
      <c r="N2" s="380"/>
      <c r="O2" s="380"/>
      <c r="P2" s="380"/>
      <c r="Q2" s="380"/>
      <c r="R2" s="381"/>
      <c r="S2" s="105"/>
      <c r="T2" s="106"/>
      <c r="U2" s="106"/>
      <c r="V2" s="106"/>
      <c r="W2" s="106"/>
      <c r="X2" s="98"/>
      <c r="Y2" s="98"/>
      <c r="Z2" s="98"/>
    </row>
    <row r="3" spans="1:26" ht="29.45" customHeight="1" x14ac:dyDescent="0.25">
      <c r="A3" s="105"/>
      <c r="B3" s="271" t="s">
        <v>144</v>
      </c>
      <c r="C3" s="272"/>
      <c r="D3" s="272"/>
      <c r="E3" s="272"/>
      <c r="F3" s="272"/>
      <c r="G3" s="272"/>
      <c r="H3" s="272"/>
      <c r="I3" s="272"/>
      <c r="J3" s="272"/>
      <c r="K3" s="272"/>
      <c r="L3" s="272"/>
      <c r="M3" s="272"/>
      <c r="N3" s="272"/>
      <c r="O3" s="272"/>
      <c r="P3" s="272"/>
      <c r="Q3" s="272"/>
      <c r="R3" s="273"/>
      <c r="S3" s="105"/>
      <c r="T3" s="106"/>
      <c r="U3" s="106"/>
      <c r="V3" s="106"/>
      <c r="W3" s="106"/>
      <c r="X3" s="98"/>
      <c r="Y3" s="98"/>
      <c r="Z3" s="98"/>
    </row>
    <row r="4" spans="1:26" ht="8.25" customHeight="1" x14ac:dyDescent="0.25">
      <c r="A4" s="105"/>
      <c r="B4" s="105"/>
      <c r="C4" s="105"/>
      <c r="D4" s="105"/>
      <c r="E4" s="105"/>
      <c r="F4" s="105"/>
      <c r="G4" s="105"/>
      <c r="H4" s="105"/>
      <c r="I4" s="105"/>
      <c r="J4" s="105"/>
      <c r="K4" s="105"/>
      <c r="L4" s="105"/>
      <c r="M4" s="105"/>
      <c r="N4" s="105"/>
      <c r="O4" s="105"/>
      <c r="P4" s="105"/>
      <c r="Q4" s="105"/>
      <c r="R4" s="105"/>
      <c r="S4" s="105"/>
      <c r="T4" s="106"/>
      <c r="U4" s="106"/>
      <c r="V4" s="106"/>
      <c r="W4" s="106"/>
      <c r="X4" s="98"/>
      <c r="Y4" s="98"/>
      <c r="Z4" s="98"/>
    </row>
    <row r="5" spans="1:26" ht="30" hidden="1" customHeight="1" x14ac:dyDescent="0.25">
      <c r="A5" s="105"/>
      <c r="B5" s="274" t="s">
        <v>47</v>
      </c>
      <c r="C5" s="275"/>
      <c r="D5" s="276"/>
      <c r="E5" s="107">
        <v>0</v>
      </c>
      <c r="F5" s="105"/>
      <c r="G5" s="277" t="s">
        <v>48</v>
      </c>
      <c r="H5" s="278"/>
      <c r="I5" s="279"/>
      <c r="J5" s="108">
        <v>0</v>
      </c>
      <c r="K5" s="105"/>
      <c r="L5" s="105"/>
      <c r="M5" s="105"/>
      <c r="N5" s="105"/>
      <c r="O5" s="105"/>
      <c r="P5" s="105"/>
      <c r="Q5" s="105"/>
      <c r="R5" s="105"/>
      <c r="S5" s="105"/>
      <c r="T5" s="106"/>
      <c r="U5" s="106"/>
      <c r="V5" s="106"/>
      <c r="W5" s="106"/>
      <c r="X5" s="98"/>
      <c r="Y5" s="98"/>
      <c r="Z5" s="98"/>
    </row>
    <row r="6" spans="1:26" ht="8.25" hidden="1" customHeight="1" x14ac:dyDescent="0.25">
      <c r="A6" s="105"/>
      <c r="B6" s="105"/>
      <c r="C6" s="105"/>
      <c r="D6" s="109"/>
      <c r="E6" s="105"/>
      <c r="F6" s="105"/>
      <c r="G6" s="105"/>
      <c r="H6" s="105"/>
      <c r="I6" s="105"/>
      <c r="J6" s="105"/>
      <c r="K6" s="105"/>
      <c r="L6" s="105"/>
      <c r="M6" s="105"/>
      <c r="N6" s="105"/>
      <c r="O6" s="105"/>
      <c r="P6" s="105"/>
      <c r="Q6" s="105"/>
      <c r="R6" s="105"/>
      <c r="S6" s="105"/>
      <c r="T6" s="106"/>
      <c r="U6" s="106"/>
      <c r="V6" s="106"/>
      <c r="W6" s="106"/>
      <c r="X6" s="98"/>
      <c r="Y6" s="98"/>
      <c r="Z6" s="98"/>
    </row>
    <row r="7" spans="1:26" ht="30" hidden="1" customHeight="1" x14ac:dyDescent="0.25">
      <c r="A7" s="105"/>
      <c r="B7" s="274" t="s">
        <v>49</v>
      </c>
      <c r="C7" s="275"/>
      <c r="D7" s="276"/>
      <c r="E7" s="107">
        <v>0</v>
      </c>
      <c r="F7" s="105"/>
      <c r="G7" s="277" t="s">
        <v>50</v>
      </c>
      <c r="H7" s="278"/>
      <c r="I7" s="279"/>
      <c r="J7" s="107">
        <v>0</v>
      </c>
      <c r="K7" s="105"/>
      <c r="L7" s="105"/>
      <c r="M7" s="105"/>
      <c r="N7" s="105"/>
      <c r="O7" s="105"/>
      <c r="P7" s="105"/>
      <c r="Q7" s="105"/>
      <c r="R7" s="105"/>
      <c r="S7" s="105"/>
      <c r="T7" s="106"/>
      <c r="U7" s="106"/>
      <c r="V7" s="106"/>
      <c r="W7" s="106"/>
      <c r="X7" s="98"/>
      <c r="Y7" s="98"/>
      <c r="Z7" s="98"/>
    </row>
    <row r="8" spans="1:26" ht="30" customHeight="1" x14ac:dyDescent="0.25">
      <c r="A8" s="105"/>
      <c r="B8" s="274" t="s">
        <v>145</v>
      </c>
      <c r="C8" s="275"/>
      <c r="D8" s="276"/>
      <c r="E8" s="66"/>
      <c r="F8" s="105"/>
      <c r="G8" s="105"/>
      <c r="H8" s="105"/>
      <c r="I8" s="105"/>
      <c r="J8" s="105"/>
      <c r="K8" s="105"/>
      <c r="L8" s="105"/>
      <c r="M8" s="105"/>
      <c r="N8" s="105"/>
      <c r="O8" s="105"/>
      <c r="P8" s="105"/>
      <c r="Q8" s="105"/>
      <c r="R8" s="105"/>
      <c r="S8" s="105"/>
      <c r="T8" s="106"/>
      <c r="U8" s="106"/>
      <c r="V8" s="106"/>
      <c r="W8" s="106"/>
      <c r="X8" s="98"/>
      <c r="Y8" s="98"/>
      <c r="Z8" s="98"/>
    </row>
    <row r="9" spans="1:26" ht="8.25" customHeight="1" x14ac:dyDescent="0.25">
      <c r="A9" s="105"/>
      <c r="B9" s="105"/>
      <c r="C9" s="105"/>
      <c r="D9" s="109"/>
      <c r="E9" s="105"/>
      <c r="F9" s="105"/>
      <c r="G9" s="105"/>
      <c r="H9" s="105"/>
      <c r="I9" s="105"/>
      <c r="J9" s="105"/>
      <c r="K9" s="105"/>
      <c r="L9" s="105"/>
      <c r="M9" s="105"/>
      <c r="N9" s="105"/>
      <c r="O9" s="105"/>
      <c r="P9" s="105"/>
      <c r="Q9" s="105"/>
      <c r="R9" s="105"/>
      <c r="S9" s="105"/>
      <c r="T9" s="106"/>
      <c r="U9" s="106"/>
      <c r="V9" s="106"/>
      <c r="W9" s="106"/>
      <c r="X9" s="98"/>
      <c r="Y9" s="98"/>
      <c r="Z9" s="98"/>
    </row>
    <row r="10" spans="1:26" ht="30" customHeight="1" x14ac:dyDescent="0.25">
      <c r="A10" s="105"/>
      <c r="B10" s="374" t="s">
        <v>146</v>
      </c>
      <c r="C10" s="278"/>
      <c r="D10" s="279"/>
      <c r="E10" s="67"/>
      <c r="F10" s="105"/>
      <c r="G10" s="105"/>
      <c r="H10" s="105"/>
      <c r="I10" s="105"/>
      <c r="J10" s="105"/>
      <c r="K10" s="105"/>
      <c r="L10" s="105"/>
      <c r="M10" s="105"/>
      <c r="N10" s="105"/>
      <c r="O10" s="105"/>
      <c r="P10" s="105"/>
      <c r="Q10" s="105"/>
      <c r="R10" s="105"/>
      <c r="S10" s="105"/>
      <c r="T10" s="106"/>
      <c r="U10" s="106"/>
      <c r="V10" s="106"/>
      <c r="W10" s="106"/>
      <c r="X10" s="98"/>
      <c r="Y10" s="98"/>
      <c r="Z10" s="98"/>
    </row>
    <row r="11" spans="1:26" ht="8.25" customHeight="1" x14ac:dyDescent="0.25">
      <c r="A11" s="105"/>
      <c r="B11" s="105"/>
      <c r="C11" s="105"/>
      <c r="D11" s="109"/>
      <c r="E11" s="105"/>
      <c r="F11" s="105"/>
      <c r="G11" s="105"/>
      <c r="H11" s="105"/>
      <c r="I11" s="105"/>
      <c r="J11" s="105"/>
      <c r="K11" s="105"/>
      <c r="L11" s="105"/>
      <c r="M11" s="105"/>
      <c r="N11" s="105"/>
      <c r="O11" s="105"/>
      <c r="P11" s="105"/>
      <c r="Q11" s="105"/>
      <c r="R11" s="105"/>
      <c r="S11" s="105"/>
      <c r="T11" s="106"/>
      <c r="U11" s="106"/>
      <c r="V11" s="106"/>
      <c r="W11" s="106"/>
      <c r="X11" s="98"/>
      <c r="Y11" s="98"/>
      <c r="Z11" s="98"/>
    </row>
    <row r="12" spans="1:26" ht="9" customHeight="1" x14ac:dyDescent="0.25">
      <c r="A12" s="105"/>
      <c r="B12" s="105"/>
      <c r="C12" s="105"/>
      <c r="D12" s="105"/>
      <c r="E12" s="105"/>
      <c r="F12" s="105"/>
      <c r="G12" s="105"/>
      <c r="H12" s="105"/>
      <c r="I12" s="105"/>
      <c r="J12" s="105"/>
      <c r="K12" s="105"/>
      <c r="L12" s="105"/>
      <c r="M12" s="105"/>
      <c r="N12" s="105"/>
      <c r="O12" s="105"/>
      <c r="P12" s="105"/>
      <c r="Q12" s="105"/>
      <c r="R12" s="105"/>
      <c r="S12" s="105"/>
      <c r="T12" s="106"/>
      <c r="U12" s="106"/>
      <c r="V12" s="106"/>
      <c r="W12" s="106"/>
      <c r="X12" s="98"/>
      <c r="Y12" s="98"/>
      <c r="Z12" s="98"/>
    </row>
    <row r="13" spans="1:26" ht="15.75" customHeight="1" x14ac:dyDescent="0.25">
      <c r="A13" s="105"/>
      <c r="B13" s="263" t="s">
        <v>51</v>
      </c>
      <c r="C13" s="264"/>
      <c r="D13" s="264"/>
      <c r="E13" s="264"/>
      <c r="F13" s="264"/>
      <c r="G13" s="264"/>
      <c r="H13" s="264"/>
      <c r="I13" s="264"/>
      <c r="J13" s="264"/>
      <c r="K13" s="264"/>
      <c r="L13" s="264"/>
      <c r="M13" s="264"/>
      <c r="N13" s="264"/>
      <c r="O13" s="264"/>
      <c r="P13" s="264"/>
      <c r="Q13" s="264"/>
      <c r="R13" s="265"/>
      <c r="S13" s="105"/>
      <c r="T13" s="106"/>
      <c r="U13" s="106"/>
      <c r="V13" s="110" t="s">
        <v>52</v>
      </c>
      <c r="W13" s="106"/>
      <c r="X13" s="98"/>
      <c r="Y13" s="98"/>
      <c r="Z13" s="98"/>
    </row>
    <row r="14" spans="1:26" ht="39.950000000000003" customHeight="1" x14ac:dyDescent="0.25">
      <c r="A14" s="105"/>
      <c r="B14" s="259" t="s">
        <v>53</v>
      </c>
      <c r="C14" s="260"/>
      <c r="D14" s="259" t="s">
        <v>54</v>
      </c>
      <c r="E14" s="286"/>
      <c r="F14" s="286"/>
      <c r="G14" s="286"/>
      <c r="H14" s="286"/>
      <c r="I14" s="286"/>
      <c r="J14" s="286"/>
      <c r="K14" s="286"/>
      <c r="L14" s="286"/>
      <c r="M14" s="260"/>
      <c r="N14" s="210" t="s">
        <v>55</v>
      </c>
      <c r="O14" s="210" t="s">
        <v>56</v>
      </c>
      <c r="P14" s="210" t="s">
        <v>57</v>
      </c>
      <c r="Q14" s="210" t="s">
        <v>58</v>
      </c>
      <c r="R14" s="210" t="s">
        <v>59</v>
      </c>
      <c r="S14" s="105"/>
      <c r="T14" s="106"/>
      <c r="U14" s="106"/>
      <c r="V14" s="110"/>
      <c r="W14" s="106"/>
      <c r="X14" s="98"/>
      <c r="Y14" s="98"/>
      <c r="Z14" s="98"/>
    </row>
    <row r="15" spans="1:26" ht="39.950000000000003" customHeight="1" x14ac:dyDescent="0.25">
      <c r="A15" s="105"/>
      <c r="B15" s="266"/>
      <c r="C15" s="267"/>
      <c r="D15" s="345"/>
      <c r="E15" s="346"/>
      <c r="F15" s="346"/>
      <c r="G15" s="346"/>
      <c r="H15" s="346"/>
      <c r="I15" s="346"/>
      <c r="J15" s="346"/>
      <c r="K15" s="346"/>
      <c r="L15" s="346"/>
      <c r="M15" s="347"/>
      <c r="N15" s="43"/>
      <c r="O15" s="44"/>
      <c r="P15" s="45"/>
      <c r="Q15" s="114">
        <f>ROUND(P15*R15,2)</f>
        <v>0</v>
      </c>
      <c r="R15" s="115">
        <f>ROUND(N15*O15,0)</f>
        <v>0</v>
      </c>
      <c r="S15" s="105"/>
      <c r="T15" s="106"/>
      <c r="U15" s="106"/>
      <c r="V15" s="110">
        <f>Q15+R15</f>
        <v>0</v>
      </c>
      <c r="W15" s="106"/>
      <c r="X15" s="98"/>
      <c r="Y15" s="98"/>
      <c r="Z15" s="116"/>
    </row>
    <row r="16" spans="1:26" ht="39.950000000000003" customHeight="1" x14ac:dyDescent="0.25">
      <c r="A16" s="105"/>
      <c r="B16" s="261"/>
      <c r="C16" s="262"/>
      <c r="D16" s="345"/>
      <c r="E16" s="346"/>
      <c r="F16" s="346"/>
      <c r="G16" s="346"/>
      <c r="H16" s="346"/>
      <c r="I16" s="346"/>
      <c r="J16" s="346"/>
      <c r="K16" s="346"/>
      <c r="L16" s="346"/>
      <c r="M16" s="347"/>
      <c r="N16" s="43"/>
      <c r="O16" s="44"/>
      <c r="P16" s="45"/>
      <c r="Q16" s="114">
        <f t="shared" ref="Q16:Q18" si="0">ROUND(P16*R16,2)</f>
        <v>0</v>
      </c>
      <c r="R16" s="115">
        <f t="shared" ref="R16:R18" si="1">ROUND(N16*O16,0)</f>
        <v>0</v>
      </c>
      <c r="S16" s="105"/>
      <c r="T16" s="106"/>
      <c r="U16" s="106"/>
      <c r="V16" s="110">
        <f>Q16+R16</f>
        <v>0</v>
      </c>
      <c r="W16" s="106"/>
      <c r="X16" s="98"/>
      <c r="Y16" s="98"/>
      <c r="Z16" s="116"/>
    </row>
    <row r="17" spans="1:26" ht="39.950000000000003" customHeight="1" x14ac:dyDescent="0.25">
      <c r="A17" s="105"/>
      <c r="B17" s="261"/>
      <c r="C17" s="262"/>
      <c r="D17" s="345"/>
      <c r="E17" s="346"/>
      <c r="F17" s="346"/>
      <c r="G17" s="346"/>
      <c r="H17" s="346"/>
      <c r="I17" s="346"/>
      <c r="J17" s="346"/>
      <c r="K17" s="346"/>
      <c r="L17" s="346"/>
      <c r="M17" s="347"/>
      <c r="N17" s="43"/>
      <c r="O17" s="44"/>
      <c r="P17" s="45"/>
      <c r="Q17" s="114">
        <f t="shared" si="0"/>
        <v>0</v>
      </c>
      <c r="R17" s="115">
        <f t="shared" si="1"/>
        <v>0</v>
      </c>
      <c r="S17" s="105"/>
      <c r="T17" s="106"/>
      <c r="U17" s="106"/>
      <c r="V17" s="110">
        <f>Q17+R17</f>
        <v>0</v>
      </c>
      <c r="W17" s="106"/>
      <c r="X17" s="98"/>
      <c r="Y17" s="98"/>
      <c r="Z17" s="116"/>
    </row>
    <row r="18" spans="1:26" ht="39.950000000000003" customHeight="1" x14ac:dyDescent="0.25">
      <c r="A18" s="105"/>
      <c r="B18" s="261"/>
      <c r="C18" s="262"/>
      <c r="D18" s="345"/>
      <c r="E18" s="346"/>
      <c r="F18" s="346"/>
      <c r="G18" s="346"/>
      <c r="H18" s="346"/>
      <c r="I18" s="346"/>
      <c r="J18" s="346"/>
      <c r="K18" s="346"/>
      <c r="L18" s="346"/>
      <c r="M18" s="347"/>
      <c r="N18" s="43"/>
      <c r="O18" s="44"/>
      <c r="P18" s="45"/>
      <c r="Q18" s="114">
        <f t="shared" si="0"/>
        <v>0</v>
      </c>
      <c r="R18" s="115">
        <f t="shared" si="1"/>
        <v>0</v>
      </c>
      <c r="S18" s="105"/>
      <c r="T18" s="106"/>
      <c r="U18" s="106"/>
      <c r="V18" s="110">
        <f>Q18+R18</f>
        <v>0</v>
      </c>
      <c r="W18" s="106"/>
      <c r="X18" s="98"/>
      <c r="Y18" s="98"/>
      <c r="Z18" s="116"/>
    </row>
    <row r="19" spans="1:26" ht="18.600000000000001" customHeight="1" x14ac:dyDescent="0.25">
      <c r="A19" s="105"/>
      <c r="B19" s="248" t="s">
        <v>60</v>
      </c>
      <c r="C19" s="249"/>
      <c r="D19" s="249"/>
      <c r="E19" s="249"/>
      <c r="F19" s="249"/>
      <c r="G19" s="249"/>
      <c r="H19" s="249"/>
      <c r="I19" s="249"/>
      <c r="J19" s="249"/>
      <c r="K19" s="249"/>
      <c r="L19" s="249"/>
      <c r="M19" s="249"/>
      <c r="N19" s="249"/>
      <c r="O19" s="249"/>
      <c r="P19" s="250"/>
      <c r="Q19" s="117">
        <f>ROUND(SUM(Q15:Q18),0)</f>
        <v>0</v>
      </c>
      <c r="R19" s="118">
        <f>ROUND(SUM(R15:R18),0)</f>
        <v>0</v>
      </c>
      <c r="S19" s="105"/>
      <c r="T19" s="106"/>
      <c r="U19" s="98"/>
      <c r="V19" s="106">
        <f>R19+Q19</f>
        <v>0</v>
      </c>
      <c r="W19" s="106"/>
      <c r="X19" s="119">
        <f>R19</f>
        <v>0</v>
      </c>
      <c r="Y19" s="98"/>
      <c r="Z19" s="98"/>
    </row>
    <row r="20" spans="1:26" ht="15.75" customHeight="1" x14ac:dyDescent="0.25">
      <c r="A20" s="105"/>
      <c r="B20" s="263" t="s">
        <v>61</v>
      </c>
      <c r="C20" s="264"/>
      <c r="D20" s="264"/>
      <c r="E20" s="264"/>
      <c r="F20" s="264"/>
      <c r="G20" s="264"/>
      <c r="H20" s="264"/>
      <c r="I20" s="264"/>
      <c r="J20" s="264"/>
      <c r="K20" s="264"/>
      <c r="L20" s="264"/>
      <c r="M20" s="264"/>
      <c r="N20" s="264"/>
      <c r="O20" s="264"/>
      <c r="P20" s="264"/>
      <c r="Q20" s="264"/>
      <c r="R20" s="265"/>
      <c r="S20" s="105"/>
      <c r="T20" s="106"/>
      <c r="U20" s="106"/>
      <c r="V20" s="110"/>
      <c r="W20" s="106"/>
      <c r="X20" s="98"/>
      <c r="Y20" s="98"/>
      <c r="Z20" s="98"/>
    </row>
    <row r="21" spans="1:26" ht="39.950000000000003" customHeight="1" x14ac:dyDescent="0.25">
      <c r="A21" s="105"/>
      <c r="B21" s="259" t="s">
        <v>53</v>
      </c>
      <c r="C21" s="260"/>
      <c r="D21" s="259" t="s">
        <v>148</v>
      </c>
      <c r="E21" s="286"/>
      <c r="F21" s="286"/>
      <c r="G21" s="286"/>
      <c r="H21" s="286"/>
      <c r="I21" s="286"/>
      <c r="J21" s="286"/>
      <c r="K21" s="286"/>
      <c r="L21" s="286"/>
      <c r="M21" s="260"/>
      <c r="N21" s="210" t="s">
        <v>55</v>
      </c>
      <c r="O21" s="210" t="s">
        <v>56</v>
      </c>
      <c r="P21" s="210" t="s">
        <v>57</v>
      </c>
      <c r="Q21" s="210" t="s">
        <v>63</v>
      </c>
      <c r="R21" s="210" t="s">
        <v>59</v>
      </c>
      <c r="S21" s="105"/>
      <c r="T21" s="106"/>
      <c r="U21" s="106"/>
      <c r="V21" s="110"/>
      <c r="W21" s="106"/>
      <c r="X21" s="98"/>
      <c r="Y21" s="98"/>
      <c r="Z21" s="98"/>
    </row>
    <row r="22" spans="1:26" ht="39.950000000000003" customHeight="1" x14ac:dyDescent="0.25">
      <c r="A22" s="105"/>
      <c r="B22" s="261"/>
      <c r="C22" s="262"/>
      <c r="D22" s="280"/>
      <c r="E22" s="281"/>
      <c r="F22" s="281"/>
      <c r="G22" s="281"/>
      <c r="H22" s="281"/>
      <c r="I22" s="281"/>
      <c r="J22" s="281"/>
      <c r="K22" s="281"/>
      <c r="L22" s="281"/>
      <c r="M22" s="282"/>
      <c r="N22" s="43"/>
      <c r="O22" s="44"/>
      <c r="P22" s="45"/>
      <c r="Q22" s="114">
        <f>ROUND(P22*R22,2)</f>
        <v>0</v>
      </c>
      <c r="R22" s="115">
        <f>ROUND(N22*O22,0)</f>
        <v>0</v>
      </c>
      <c r="S22" s="105"/>
      <c r="T22" s="106"/>
      <c r="U22" s="106"/>
      <c r="V22" s="110">
        <f t="shared" ref="V22:V46" si="2">Q22+R22</f>
        <v>0</v>
      </c>
      <c r="W22" s="106"/>
      <c r="X22" s="98"/>
      <c r="Y22" s="98"/>
      <c r="Z22" s="98"/>
    </row>
    <row r="23" spans="1:26" ht="39.950000000000003" customHeight="1" x14ac:dyDescent="0.25">
      <c r="A23" s="105"/>
      <c r="B23" s="261"/>
      <c r="C23" s="262"/>
      <c r="D23" s="280"/>
      <c r="E23" s="281"/>
      <c r="F23" s="281"/>
      <c r="G23" s="281"/>
      <c r="H23" s="281"/>
      <c r="I23" s="281"/>
      <c r="J23" s="281"/>
      <c r="K23" s="281"/>
      <c r="L23" s="281"/>
      <c r="M23" s="282"/>
      <c r="N23" s="43"/>
      <c r="O23" s="44"/>
      <c r="P23" s="45"/>
      <c r="Q23" s="114">
        <f t="shared" ref="Q23:Q36" si="3">ROUND(P23*R23,2)</f>
        <v>0</v>
      </c>
      <c r="R23" s="115">
        <f t="shared" ref="R23:R36" si="4">ROUND(N23*O23,0)</f>
        <v>0</v>
      </c>
      <c r="S23" s="105"/>
      <c r="T23" s="106"/>
      <c r="U23" s="106" t="s">
        <v>64</v>
      </c>
      <c r="V23" s="110">
        <f t="shared" si="2"/>
        <v>0</v>
      </c>
      <c r="W23" s="106"/>
      <c r="X23" s="98"/>
      <c r="Y23" s="98"/>
      <c r="Z23" s="116"/>
    </row>
    <row r="24" spans="1:26" ht="39.950000000000003" customHeight="1" x14ac:dyDescent="0.25">
      <c r="A24" s="105"/>
      <c r="B24" s="261"/>
      <c r="C24" s="262"/>
      <c r="D24" s="280"/>
      <c r="E24" s="281"/>
      <c r="F24" s="281"/>
      <c r="G24" s="281"/>
      <c r="H24" s="281"/>
      <c r="I24" s="281"/>
      <c r="J24" s="281"/>
      <c r="K24" s="281"/>
      <c r="L24" s="281"/>
      <c r="M24" s="282"/>
      <c r="N24" s="43"/>
      <c r="O24" s="44"/>
      <c r="P24" s="45"/>
      <c r="Q24" s="114">
        <f t="shared" si="3"/>
        <v>0</v>
      </c>
      <c r="R24" s="115">
        <f t="shared" si="4"/>
        <v>0</v>
      </c>
      <c r="S24" s="105"/>
      <c r="T24" s="106"/>
      <c r="U24" s="106"/>
      <c r="V24" s="110">
        <f t="shared" si="2"/>
        <v>0</v>
      </c>
      <c r="W24" s="106"/>
      <c r="X24" s="98"/>
      <c r="Y24" s="98"/>
      <c r="Z24" s="98"/>
    </row>
    <row r="25" spans="1:26" ht="39.950000000000003" customHeight="1" x14ac:dyDescent="0.25">
      <c r="A25" s="105"/>
      <c r="B25" s="261"/>
      <c r="C25" s="262"/>
      <c r="D25" s="280"/>
      <c r="E25" s="281"/>
      <c r="F25" s="281"/>
      <c r="G25" s="281"/>
      <c r="H25" s="281"/>
      <c r="I25" s="281"/>
      <c r="J25" s="281"/>
      <c r="K25" s="281"/>
      <c r="L25" s="281"/>
      <c r="M25" s="282"/>
      <c r="N25" s="43"/>
      <c r="O25" s="44"/>
      <c r="P25" s="45"/>
      <c r="Q25" s="114">
        <f t="shared" si="3"/>
        <v>0</v>
      </c>
      <c r="R25" s="115">
        <f t="shared" si="4"/>
        <v>0</v>
      </c>
      <c r="S25" s="105"/>
      <c r="T25" s="106"/>
      <c r="U25" s="106" t="s">
        <v>64</v>
      </c>
      <c r="V25" s="110">
        <f t="shared" si="2"/>
        <v>0</v>
      </c>
      <c r="W25" s="106"/>
      <c r="X25" s="98"/>
      <c r="Y25" s="98"/>
      <c r="Z25" s="116"/>
    </row>
    <row r="26" spans="1:26" ht="39.950000000000003" customHeight="1" x14ac:dyDescent="0.25">
      <c r="A26" s="105"/>
      <c r="B26" s="261"/>
      <c r="C26" s="262"/>
      <c r="D26" s="280"/>
      <c r="E26" s="281"/>
      <c r="F26" s="281"/>
      <c r="G26" s="281"/>
      <c r="H26" s="281"/>
      <c r="I26" s="281"/>
      <c r="J26" s="281"/>
      <c r="K26" s="281"/>
      <c r="L26" s="281"/>
      <c r="M26" s="282"/>
      <c r="N26" s="43"/>
      <c r="O26" s="44"/>
      <c r="P26" s="45"/>
      <c r="Q26" s="114">
        <f t="shared" si="3"/>
        <v>0</v>
      </c>
      <c r="R26" s="115">
        <f t="shared" si="4"/>
        <v>0</v>
      </c>
      <c r="S26" s="105"/>
      <c r="T26" s="106"/>
      <c r="U26" s="106"/>
      <c r="V26" s="110">
        <f>Q26+R26</f>
        <v>0</v>
      </c>
      <c r="W26" s="106"/>
      <c r="X26" s="98"/>
      <c r="Y26" s="98"/>
      <c r="Z26" s="98"/>
    </row>
    <row r="27" spans="1:26" ht="39.950000000000003" customHeight="1" x14ac:dyDescent="0.25">
      <c r="A27" s="105"/>
      <c r="B27" s="261"/>
      <c r="C27" s="262"/>
      <c r="D27" s="280"/>
      <c r="E27" s="281"/>
      <c r="F27" s="281"/>
      <c r="G27" s="281"/>
      <c r="H27" s="281"/>
      <c r="I27" s="281"/>
      <c r="J27" s="281"/>
      <c r="K27" s="281"/>
      <c r="L27" s="281"/>
      <c r="M27" s="282"/>
      <c r="N27" s="43"/>
      <c r="O27" s="44"/>
      <c r="P27" s="45"/>
      <c r="Q27" s="114">
        <f t="shared" si="3"/>
        <v>0</v>
      </c>
      <c r="R27" s="115">
        <f t="shared" si="4"/>
        <v>0</v>
      </c>
      <c r="S27" s="105"/>
      <c r="T27" s="106"/>
      <c r="U27" s="106" t="s">
        <v>64</v>
      </c>
      <c r="V27" s="110">
        <f>Q27+R27</f>
        <v>0</v>
      </c>
      <c r="W27" s="106"/>
      <c r="X27" s="98"/>
      <c r="Y27" s="98"/>
      <c r="Z27" s="116"/>
    </row>
    <row r="28" spans="1:26" ht="39.950000000000003" customHeight="1" x14ac:dyDescent="0.25">
      <c r="A28" s="105"/>
      <c r="B28" s="261"/>
      <c r="C28" s="262"/>
      <c r="D28" s="280"/>
      <c r="E28" s="281"/>
      <c r="F28" s="281"/>
      <c r="G28" s="281"/>
      <c r="H28" s="281"/>
      <c r="I28" s="281"/>
      <c r="J28" s="281"/>
      <c r="K28" s="281"/>
      <c r="L28" s="281"/>
      <c r="M28" s="282"/>
      <c r="N28" s="43"/>
      <c r="O28" s="44"/>
      <c r="P28" s="45"/>
      <c r="Q28" s="114">
        <f t="shared" si="3"/>
        <v>0</v>
      </c>
      <c r="R28" s="115">
        <f t="shared" si="4"/>
        <v>0</v>
      </c>
      <c r="S28" s="105"/>
      <c r="T28" s="106"/>
      <c r="U28" s="106"/>
      <c r="V28" s="110">
        <f t="shared" ref="V28:V35" si="5">Q28+R28</f>
        <v>0</v>
      </c>
      <c r="W28" s="106"/>
      <c r="X28" s="98"/>
      <c r="Y28" s="98"/>
      <c r="Z28" s="98"/>
    </row>
    <row r="29" spans="1:26" ht="39.950000000000003" customHeight="1" x14ac:dyDescent="0.25">
      <c r="A29" s="105"/>
      <c r="B29" s="261"/>
      <c r="C29" s="262"/>
      <c r="D29" s="280"/>
      <c r="E29" s="281"/>
      <c r="F29" s="281"/>
      <c r="G29" s="281"/>
      <c r="H29" s="281"/>
      <c r="I29" s="281"/>
      <c r="J29" s="281"/>
      <c r="K29" s="281"/>
      <c r="L29" s="281"/>
      <c r="M29" s="282"/>
      <c r="N29" s="43"/>
      <c r="O29" s="44"/>
      <c r="P29" s="45"/>
      <c r="Q29" s="114">
        <f t="shared" si="3"/>
        <v>0</v>
      </c>
      <c r="R29" s="115">
        <f t="shared" si="4"/>
        <v>0</v>
      </c>
      <c r="S29" s="105"/>
      <c r="T29" s="106"/>
      <c r="U29" s="106"/>
      <c r="V29" s="110">
        <f t="shared" si="5"/>
        <v>0</v>
      </c>
      <c r="W29" s="106"/>
      <c r="X29" s="98"/>
      <c r="Y29" s="98"/>
      <c r="Z29" s="98"/>
    </row>
    <row r="30" spans="1:26" ht="39.950000000000003" customHeight="1" x14ac:dyDescent="0.25">
      <c r="A30" s="105"/>
      <c r="B30" s="261"/>
      <c r="C30" s="262"/>
      <c r="D30" s="280"/>
      <c r="E30" s="281"/>
      <c r="F30" s="281"/>
      <c r="G30" s="281"/>
      <c r="H30" s="281"/>
      <c r="I30" s="281"/>
      <c r="J30" s="281"/>
      <c r="K30" s="281"/>
      <c r="L30" s="281"/>
      <c r="M30" s="282"/>
      <c r="N30" s="43"/>
      <c r="O30" s="44"/>
      <c r="P30" s="45"/>
      <c r="Q30" s="114">
        <f t="shared" si="3"/>
        <v>0</v>
      </c>
      <c r="R30" s="115">
        <f t="shared" si="4"/>
        <v>0</v>
      </c>
      <c r="S30" s="105"/>
      <c r="T30" s="106"/>
      <c r="U30" s="106" t="s">
        <v>64</v>
      </c>
      <c r="V30" s="110">
        <f t="shared" si="5"/>
        <v>0</v>
      </c>
      <c r="W30" s="106"/>
      <c r="X30" s="98"/>
      <c r="Y30" s="98"/>
      <c r="Z30" s="116"/>
    </row>
    <row r="31" spans="1:26" ht="39.950000000000003" customHeight="1" x14ac:dyDescent="0.25">
      <c r="A31" s="105"/>
      <c r="B31" s="261"/>
      <c r="C31" s="262"/>
      <c r="D31" s="280"/>
      <c r="E31" s="281"/>
      <c r="F31" s="281"/>
      <c r="G31" s="281"/>
      <c r="H31" s="281"/>
      <c r="I31" s="281"/>
      <c r="J31" s="281"/>
      <c r="K31" s="281"/>
      <c r="L31" s="281"/>
      <c r="M31" s="282"/>
      <c r="N31" s="43"/>
      <c r="O31" s="44"/>
      <c r="P31" s="45"/>
      <c r="Q31" s="114">
        <f t="shared" si="3"/>
        <v>0</v>
      </c>
      <c r="R31" s="115">
        <f t="shared" si="4"/>
        <v>0</v>
      </c>
      <c r="S31" s="105"/>
      <c r="T31" s="106"/>
      <c r="U31" s="106"/>
      <c r="V31" s="110">
        <f t="shared" si="5"/>
        <v>0</v>
      </c>
      <c r="W31" s="106"/>
      <c r="X31" s="98"/>
      <c r="Y31" s="98"/>
      <c r="Z31" s="98"/>
    </row>
    <row r="32" spans="1:26" ht="39.950000000000003" customHeight="1" x14ac:dyDescent="0.25">
      <c r="A32" s="105"/>
      <c r="B32" s="261"/>
      <c r="C32" s="262"/>
      <c r="D32" s="280"/>
      <c r="E32" s="281"/>
      <c r="F32" s="281"/>
      <c r="G32" s="281"/>
      <c r="H32" s="281"/>
      <c r="I32" s="281"/>
      <c r="J32" s="281"/>
      <c r="K32" s="281"/>
      <c r="L32" s="281"/>
      <c r="M32" s="282"/>
      <c r="N32" s="43"/>
      <c r="O32" s="44"/>
      <c r="P32" s="45"/>
      <c r="Q32" s="114">
        <f t="shared" si="3"/>
        <v>0</v>
      </c>
      <c r="R32" s="115">
        <f t="shared" si="4"/>
        <v>0</v>
      </c>
      <c r="S32" s="105"/>
      <c r="T32" s="106"/>
      <c r="U32" s="106" t="s">
        <v>64</v>
      </c>
      <c r="V32" s="110">
        <f t="shared" si="5"/>
        <v>0</v>
      </c>
      <c r="W32" s="106"/>
      <c r="X32" s="98"/>
      <c r="Y32" s="98"/>
      <c r="Z32" s="116"/>
    </row>
    <row r="33" spans="1:26" ht="39.950000000000003" customHeight="1" x14ac:dyDescent="0.25">
      <c r="A33" s="105"/>
      <c r="B33" s="261"/>
      <c r="C33" s="262"/>
      <c r="D33" s="280"/>
      <c r="E33" s="281"/>
      <c r="F33" s="281"/>
      <c r="G33" s="281"/>
      <c r="H33" s="281"/>
      <c r="I33" s="281"/>
      <c r="J33" s="281"/>
      <c r="K33" s="281"/>
      <c r="L33" s="281"/>
      <c r="M33" s="282"/>
      <c r="N33" s="43"/>
      <c r="O33" s="44"/>
      <c r="P33" s="45"/>
      <c r="Q33" s="114">
        <f t="shared" si="3"/>
        <v>0</v>
      </c>
      <c r="R33" s="115">
        <f t="shared" si="4"/>
        <v>0</v>
      </c>
      <c r="S33" s="105"/>
      <c r="T33" s="106"/>
      <c r="U33" s="106"/>
      <c r="V33" s="110">
        <f t="shared" si="5"/>
        <v>0</v>
      </c>
      <c r="W33" s="106"/>
      <c r="X33" s="98"/>
      <c r="Y33" s="98"/>
      <c r="Z33" s="98"/>
    </row>
    <row r="34" spans="1:26" ht="39.950000000000003" customHeight="1" x14ac:dyDescent="0.25">
      <c r="A34" s="105"/>
      <c r="B34" s="261"/>
      <c r="C34" s="262"/>
      <c r="D34" s="280"/>
      <c r="E34" s="281"/>
      <c r="F34" s="281"/>
      <c r="G34" s="281"/>
      <c r="H34" s="281"/>
      <c r="I34" s="281"/>
      <c r="J34" s="281"/>
      <c r="K34" s="281"/>
      <c r="L34" s="281"/>
      <c r="M34" s="282"/>
      <c r="N34" s="43"/>
      <c r="O34" s="44"/>
      <c r="P34" s="45"/>
      <c r="Q34" s="114">
        <f t="shared" si="3"/>
        <v>0</v>
      </c>
      <c r="R34" s="115">
        <f t="shared" si="4"/>
        <v>0</v>
      </c>
      <c r="S34" s="105"/>
      <c r="T34" s="106"/>
      <c r="U34" s="106" t="s">
        <v>64</v>
      </c>
      <c r="V34" s="110">
        <f t="shared" si="5"/>
        <v>0</v>
      </c>
      <c r="W34" s="106"/>
      <c r="X34" s="98"/>
      <c r="Y34" s="98"/>
      <c r="Z34" s="116"/>
    </row>
    <row r="35" spans="1:26" ht="39.950000000000003" customHeight="1" x14ac:dyDescent="0.25">
      <c r="A35" s="105"/>
      <c r="B35" s="261"/>
      <c r="C35" s="262"/>
      <c r="D35" s="280"/>
      <c r="E35" s="281"/>
      <c r="F35" s="281"/>
      <c r="G35" s="281"/>
      <c r="H35" s="281"/>
      <c r="I35" s="281"/>
      <c r="J35" s="281"/>
      <c r="K35" s="281"/>
      <c r="L35" s="281"/>
      <c r="M35" s="282"/>
      <c r="N35" s="43"/>
      <c r="O35" s="44"/>
      <c r="P35" s="45"/>
      <c r="Q35" s="114">
        <f t="shared" si="3"/>
        <v>0</v>
      </c>
      <c r="R35" s="115">
        <f t="shared" si="4"/>
        <v>0</v>
      </c>
      <c r="S35" s="105"/>
      <c r="T35" s="106"/>
      <c r="U35" s="106"/>
      <c r="V35" s="110">
        <f t="shared" si="5"/>
        <v>0</v>
      </c>
      <c r="W35" s="106"/>
      <c r="X35" s="98"/>
      <c r="Y35" s="98"/>
      <c r="Z35" s="98"/>
    </row>
    <row r="36" spans="1:26" ht="39.950000000000003" customHeight="1" x14ac:dyDescent="0.25">
      <c r="A36" s="105"/>
      <c r="B36" s="261"/>
      <c r="C36" s="262"/>
      <c r="D36" s="280"/>
      <c r="E36" s="281"/>
      <c r="F36" s="281"/>
      <c r="G36" s="281"/>
      <c r="H36" s="281"/>
      <c r="I36" s="281"/>
      <c r="J36" s="281"/>
      <c r="K36" s="281"/>
      <c r="L36" s="281"/>
      <c r="M36" s="282"/>
      <c r="N36" s="43"/>
      <c r="O36" s="44"/>
      <c r="P36" s="45"/>
      <c r="Q36" s="114">
        <f t="shared" si="3"/>
        <v>0</v>
      </c>
      <c r="R36" s="115">
        <f t="shared" si="4"/>
        <v>0</v>
      </c>
      <c r="S36" s="105"/>
      <c r="T36" s="106"/>
      <c r="U36" s="106"/>
      <c r="V36" s="110">
        <f>Q36+R36</f>
        <v>0</v>
      </c>
      <c r="W36" s="106"/>
      <c r="X36" s="98"/>
      <c r="Y36" s="98"/>
      <c r="Z36" s="98"/>
    </row>
    <row r="37" spans="1:26" ht="39.950000000000003" hidden="1" customHeight="1" x14ac:dyDescent="0.25">
      <c r="A37" s="105"/>
      <c r="B37" s="283"/>
      <c r="C37" s="284"/>
      <c r="D37" s="256"/>
      <c r="E37" s="258"/>
      <c r="F37" s="258"/>
      <c r="G37" s="258"/>
      <c r="H37" s="258"/>
      <c r="I37" s="258"/>
      <c r="J37" s="258"/>
      <c r="K37" s="257"/>
      <c r="L37" s="111"/>
      <c r="M37" s="112"/>
      <c r="N37" s="120"/>
      <c r="O37" s="113"/>
      <c r="P37" s="46" t="str">
        <f t="shared" ref="P37:P46" si="6">IF(N37="","",(L37/N37))</f>
        <v/>
      </c>
      <c r="Q37" s="121">
        <f t="shared" ref="Q37:Q46" si="7">O37*R37</f>
        <v>0</v>
      </c>
      <c r="R37" s="118">
        <f t="shared" ref="R37:R46" si="8">ROUND(L37*M37,2)</f>
        <v>0</v>
      </c>
      <c r="S37" s="105"/>
      <c r="T37" s="106"/>
      <c r="U37" s="106" t="s">
        <v>64</v>
      </c>
      <c r="V37" s="110">
        <f>Q37+R37</f>
        <v>0</v>
      </c>
      <c r="W37" s="106"/>
      <c r="X37" s="98"/>
      <c r="Y37" s="98"/>
      <c r="Z37" s="116"/>
    </row>
    <row r="38" spans="1:26" ht="39.950000000000003" hidden="1" customHeight="1" x14ac:dyDescent="0.25">
      <c r="A38" s="105"/>
      <c r="B38" s="283"/>
      <c r="C38" s="284"/>
      <c r="D38" s="256"/>
      <c r="E38" s="258"/>
      <c r="F38" s="258"/>
      <c r="G38" s="258"/>
      <c r="H38" s="258"/>
      <c r="I38" s="258"/>
      <c r="J38" s="258"/>
      <c r="K38" s="257"/>
      <c r="L38" s="111"/>
      <c r="M38" s="112"/>
      <c r="N38" s="120"/>
      <c r="O38" s="113"/>
      <c r="P38" s="46" t="str">
        <f t="shared" si="6"/>
        <v/>
      </c>
      <c r="Q38" s="121">
        <f t="shared" si="7"/>
        <v>0</v>
      </c>
      <c r="R38" s="118">
        <f t="shared" si="8"/>
        <v>0</v>
      </c>
      <c r="S38" s="105"/>
      <c r="T38" s="106"/>
      <c r="U38" s="106"/>
      <c r="V38" s="110">
        <f>Q38+R38</f>
        <v>0</v>
      </c>
      <c r="W38" s="106"/>
      <c r="X38" s="98"/>
      <c r="Y38" s="98"/>
      <c r="Z38" s="98"/>
    </row>
    <row r="39" spans="1:26" ht="39.950000000000003" hidden="1" customHeight="1" x14ac:dyDescent="0.25">
      <c r="A39" s="105"/>
      <c r="B39" s="283"/>
      <c r="C39" s="284"/>
      <c r="D39" s="256"/>
      <c r="E39" s="258"/>
      <c r="F39" s="258"/>
      <c r="G39" s="258"/>
      <c r="H39" s="258"/>
      <c r="I39" s="258"/>
      <c r="J39" s="258"/>
      <c r="K39" s="257"/>
      <c r="L39" s="111"/>
      <c r="M39" s="112"/>
      <c r="N39" s="120"/>
      <c r="O39" s="113"/>
      <c r="P39" s="46" t="str">
        <f t="shared" si="6"/>
        <v/>
      </c>
      <c r="Q39" s="121">
        <f t="shared" si="7"/>
        <v>0</v>
      </c>
      <c r="R39" s="118">
        <f t="shared" si="8"/>
        <v>0</v>
      </c>
      <c r="S39" s="105"/>
      <c r="T39" s="106"/>
      <c r="U39" s="106"/>
      <c r="V39" s="110">
        <f t="shared" si="2"/>
        <v>0</v>
      </c>
      <c r="W39" s="106"/>
      <c r="X39" s="98"/>
      <c r="Y39" s="98"/>
      <c r="Z39" s="98"/>
    </row>
    <row r="40" spans="1:26" ht="39.950000000000003" hidden="1" customHeight="1" x14ac:dyDescent="0.25">
      <c r="A40" s="105"/>
      <c r="B40" s="283"/>
      <c r="C40" s="284"/>
      <c r="D40" s="256"/>
      <c r="E40" s="258"/>
      <c r="F40" s="258"/>
      <c r="G40" s="258"/>
      <c r="H40" s="258"/>
      <c r="I40" s="258"/>
      <c r="J40" s="258"/>
      <c r="K40" s="257"/>
      <c r="L40" s="111"/>
      <c r="M40" s="112"/>
      <c r="N40" s="120"/>
      <c r="O40" s="113"/>
      <c r="P40" s="46" t="str">
        <f t="shared" si="6"/>
        <v/>
      </c>
      <c r="Q40" s="121">
        <f t="shared" si="7"/>
        <v>0</v>
      </c>
      <c r="R40" s="118">
        <f t="shared" si="8"/>
        <v>0</v>
      </c>
      <c r="S40" s="105"/>
      <c r="T40" s="106"/>
      <c r="U40" s="106" t="s">
        <v>64</v>
      </c>
      <c r="V40" s="110">
        <f t="shared" si="2"/>
        <v>0</v>
      </c>
      <c r="W40" s="106"/>
      <c r="X40" s="98"/>
      <c r="Y40" s="98"/>
      <c r="Z40" s="116"/>
    </row>
    <row r="41" spans="1:26" ht="39.950000000000003" hidden="1" customHeight="1" x14ac:dyDescent="0.25">
      <c r="A41" s="105"/>
      <c r="B41" s="283"/>
      <c r="C41" s="284"/>
      <c r="D41" s="256"/>
      <c r="E41" s="258"/>
      <c r="F41" s="258"/>
      <c r="G41" s="258"/>
      <c r="H41" s="258"/>
      <c r="I41" s="258"/>
      <c r="J41" s="258"/>
      <c r="K41" s="257"/>
      <c r="L41" s="111"/>
      <c r="M41" s="112"/>
      <c r="N41" s="120"/>
      <c r="O41" s="113"/>
      <c r="P41" s="46" t="str">
        <f t="shared" si="6"/>
        <v/>
      </c>
      <c r="Q41" s="121">
        <f t="shared" si="7"/>
        <v>0</v>
      </c>
      <c r="R41" s="118">
        <f t="shared" si="8"/>
        <v>0</v>
      </c>
      <c r="S41" s="105"/>
      <c r="T41" s="106"/>
      <c r="U41" s="106"/>
      <c r="V41" s="110">
        <f t="shared" si="2"/>
        <v>0</v>
      </c>
      <c r="W41" s="106"/>
      <c r="X41" s="98"/>
      <c r="Y41" s="98"/>
      <c r="Z41" s="98"/>
    </row>
    <row r="42" spans="1:26" ht="39.950000000000003" hidden="1" customHeight="1" x14ac:dyDescent="0.25">
      <c r="A42" s="105"/>
      <c r="B42" s="283"/>
      <c r="C42" s="284"/>
      <c r="D42" s="256"/>
      <c r="E42" s="258"/>
      <c r="F42" s="258"/>
      <c r="G42" s="258"/>
      <c r="H42" s="258"/>
      <c r="I42" s="258"/>
      <c r="J42" s="258"/>
      <c r="K42" s="257"/>
      <c r="L42" s="111"/>
      <c r="M42" s="112"/>
      <c r="N42" s="120"/>
      <c r="O42" s="113"/>
      <c r="P42" s="46" t="str">
        <f t="shared" si="6"/>
        <v/>
      </c>
      <c r="Q42" s="121">
        <f t="shared" si="7"/>
        <v>0</v>
      </c>
      <c r="R42" s="118">
        <f t="shared" si="8"/>
        <v>0</v>
      </c>
      <c r="S42" s="105"/>
      <c r="T42" s="106"/>
      <c r="U42" s="106" t="s">
        <v>64</v>
      </c>
      <c r="V42" s="110">
        <f t="shared" si="2"/>
        <v>0</v>
      </c>
      <c r="W42" s="106"/>
      <c r="X42" s="98"/>
      <c r="Y42" s="98"/>
      <c r="Z42" s="116"/>
    </row>
    <row r="43" spans="1:26" ht="39.950000000000003" hidden="1" customHeight="1" x14ac:dyDescent="0.25">
      <c r="A43" s="105"/>
      <c r="B43" s="283"/>
      <c r="C43" s="284"/>
      <c r="D43" s="256"/>
      <c r="E43" s="258"/>
      <c r="F43" s="258"/>
      <c r="G43" s="258"/>
      <c r="H43" s="258"/>
      <c r="I43" s="258"/>
      <c r="J43" s="258"/>
      <c r="K43" s="257"/>
      <c r="L43" s="111"/>
      <c r="M43" s="112"/>
      <c r="N43" s="120"/>
      <c r="O43" s="113"/>
      <c r="P43" s="46" t="str">
        <f t="shared" si="6"/>
        <v/>
      </c>
      <c r="Q43" s="121">
        <f t="shared" si="7"/>
        <v>0</v>
      </c>
      <c r="R43" s="118">
        <f t="shared" si="8"/>
        <v>0</v>
      </c>
      <c r="S43" s="105"/>
      <c r="T43" s="106"/>
      <c r="U43" s="106"/>
      <c r="V43" s="110">
        <f t="shared" si="2"/>
        <v>0</v>
      </c>
      <c r="W43" s="106"/>
      <c r="X43" s="98"/>
      <c r="Y43" s="98"/>
      <c r="Z43" s="98"/>
    </row>
    <row r="44" spans="1:26" ht="39.950000000000003" hidden="1" customHeight="1" x14ac:dyDescent="0.25">
      <c r="A44" s="105"/>
      <c r="B44" s="283"/>
      <c r="C44" s="284"/>
      <c r="D44" s="256"/>
      <c r="E44" s="258"/>
      <c r="F44" s="258"/>
      <c r="G44" s="258"/>
      <c r="H44" s="258"/>
      <c r="I44" s="258"/>
      <c r="J44" s="258"/>
      <c r="K44" s="257"/>
      <c r="L44" s="111"/>
      <c r="M44" s="112"/>
      <c r="N44" s="120"/>
      <c r="O44" s="113"/>
      <c r="P44" s="46" t="str">
        <f t="shared" si="6"/>
        <v/>
      </c>
      <c r="Q44" s="121">
        <f t="shared" si="7"/>
        <v>0</v>
      </c>
      <c r="R44" s="118">
        <f t="shared" si="8"/>
        <v>0</v>
      </c>
      <c r="S44" s="105"/>
      <c r="T44" s="106"/>
      <c r="U44" s="106" t="s">
        <v>64</v>
      </c>
      <c r="V44" s="110">
        <f t="shared" si="2"/>
        <v>0</v>
      </c>
      <c r="W44" s="106"/>
      <c r="X44" s="98"/>
      <c r="Y44" s="98"/>
      <c r="Z44" s="116"/>
    </row>
    <row r="45" spans="1:26" ht="39.950000000000003" hidden="1" customHeight="1" x14ac:dyDescent="0.25">
      <c r="A45" s="105"/>
      <c r="B45" s="283"/>
      <c r="C45" s="284"/>
      <c r="D45" s="256"/>
      <c r="E45" s="258"/>
      <c r="F45" s="258"/>
      <c r="G45" s="258"/>
      <c r="H45" s="258"/>
      <c r="I45" s="258"/>
      <c r="J45" s="258"/>
      <c r="K45" s="257"/>
      <c r="L45" s="111"/>
      <c r="M45" s="112"/>
      <c r="N45" s="120"/>
      <c r="O45" s="113"/>
      <c r="P45" s="46" t="str">
        <f t="shared" si="6"/>
        <v/>
      </c>
      <c r="Q45" s="121">
        <f t="shared" si="7"/>
        <v>0</v>
      </c>
      <c r="R45" s="118">
        <f t="shared" si="8"/>
        <v>0</v>
      </c>
      <c r="S45" s="105"/>
      <c r="T45" s="106"/>
      <c r="U45" s="106"/>
      <c r="V45" s="110">
        <f t="shared" si="2"/>
        <v>0</v>
      </c>
      <c r="W45" s="106"/>
      <c r="X45" s="98"/>
      <c r="Y45" s="98"/>
      <c r="Z45" s="98"/>
    </row>
    <row r="46" spans="1:26" ht="39.950000000000003" hidden="1" customHeight="1" x14ac:dyDescent="0.25">
      <c r="A46" s="105"/>
      <c r="B46" s="283"/>
      <c r="C46" s="284"/>
      <c r="D46" s="256"/>
      <c r="E46" s="258"/>
      <c r="F46" s="258"/>
      <c r="G46" s="258"/>
      <c r="H46" s="258"/>
      <c r="I46" s="258"/>
      <c r="J46" s="258"/>
      <c r="K46" s="257"/>
      <c r="L46" s="111"/>
      <c r="M46" s="112"/>
      <c r="N46" s="120"/>
      <c r="O46" s="113"/>
      <c r="P46" s="46" t="str">
        <f t="shared" si="6"/>
        <v/>
      </c>
      <c r="Q46" s="121">
        <f t="shared" si="7"/>
        <v>0</v>
      </c>
      <c r="R46" s="118">
        <f t="shared" si="8"/>
        <v>0</v>
      </c>
      <c r="S46" s="105"/>
      <c r="T46" s="106"/>
      <c r="U46" s="106" t="s">
        <v>64</v>
      </c>
      <c r="V46" s="110">
        <f t="shared" si="2"/>
        <v>0</v>
      </c>
      <c r="W46" s="106"/>
      <c r="X46" s="98"/>
      <c r="Y46" s="98"/>
      <c r="Z46" s="116"/>
    </row>
    <row r="47" spans="1:26" ht="18.600000000000001" customHeight="1" x14ac:dyDescent="0.25">
      <c r="A47" s="105"/>
      <c r="B47" s="248" t="s">
        <v>65</v>
      </c>
      <c r="C47" s="249"/>
      <c r="D47" s="249"/>
      <c r="E47" s="249"/>
      <c r="F47" s="249"/>
      <c r="G47" s="249"/>
      <c r="H47" s="249"/>
      <c r="I47" s="249"/>
      <c r="J47" s="249"/>
      <c r="K47" s="249"/>
      <c r="L47" s="249"/>
      <c r="M47" s="249"/>
      <c r="N47" s="249"/>
      <c r="O47" s="249"/>
      <c r="P47" s="250"/>
      <c r="Q47" s="118">
        <f>SUM(Q22:Q46)</f>
        <v>0</v>
      </c>
      <c r="R47" s="118">
        <f>ROUND(SUM(R22:R46),0)</f>
        <v>0</v>
      </c>
      <c r="S47" s="105"/>
      <c r="T47" s="106"/>
      <c r="U47" s="106">
        <f>R47+Q47</f>
        <v>0</v>
      </c>
      <c r="V47" s="106"/>
      <c r="W47" s="106"/>
      <c r="X47" s="119">
        <f>R47</f>
        <v>0</v>
      </c>
      <c r="Y47" s="98"/>
      <c r="Z47" s="98"/>
    </row>
    <row r="48" spans="1:26" ht="15.75" customHeight="1" x14ac:dyDescent="0.25">
      <c r="A48" s="105"/>
      <c r="B48" s="294" t="s">
        <v>66</v>
      </c>
      <c r="C48" s="278"/>
      <c r="D48" s="278"/>
      <c r="E48" s="278"/>
      <c r="F48" s="278"/>
      <c r="G48" s="278"/>
      <c r="H48" s="278"/>
      <c r="I48" s="278"/>
      <c r="J48" s="278"/>
      <c r="K48" s="278"/>
      <c r="L48" s="278"/>
      <c r="M48" s="278"/>
      <c r="N48" s="278"/>
      <c r="O48" s="278"/>
      <c r="P48" s="278"/>
      <c r="Q48" s="278"/>
      <c r="R48" s="279"/>
      <c r="S48" s="105"/>
      <c r="T48" s="106"/>
      <c r="U48" s="106"/>
      <c r="V48" s="106"/>
      <c r="W48" s="106"/>
      <c r="X48" s="98"/>
      <c r="Y48" s="98"/>
      <c r="Z48" s="98"/>
    </row>
    <row r="49" spans="1:26" ht="39.950000000000003" customHeight="1" x14ac:dyDescent="0.25">
      <c r="A49" s="105"/>
      <c r="B49" s="259" t="s">
        <v>53</v>
      </c>
      <c r="C49" s="260"/>
      <c r="D49" s="259" t="s">
        <v>67</v>
      </c>
      <c r="E49" s="286"/>
      <c r="F49" s="286"/>
      <c r="G49" s="286"/>
      <c r="H49" s="286"/>
      <c r="I49" s="286"/>
      <c r="J49" s="286"/>
      <c r="K49" s="286"/>
      <c r="L49" s="286"/>
      <c r="M49" s="260"/>
      <c r="N49" s="210" t="s">
        <v>55</v>
      </c>
      <c r="O49" s="210" t="s">
        <v>56</v>
      </c>
      <c r="P49" s="210" t="s">
        <v>57</v>
      </c>
      <c r="Q49" s="210" t="s">
        <v>63</v>
      </c>
      <c r="R49" s="210" t="s">
        <v>59</v>
      </c>
      <c r="S49" s="105"/>
      <c r="T49" s="106"/>
      <c r="U49" s="106"/>
      <c r="V49" s="110"/>
      <c r="W49" s="106"/>
      <c r="X49" s="98"/>
      <c r="Y49" s="98"/>
      <c r="Z49" s="98"/>
    </row>
    <row r="50" spans="1:26" ht="39.950000000000003" customHeight="1" x14ac:dyDescent="0.25">
      <c r="A50" s="105"/>
      <c r="B50" s="288"/>
      <c r="C50" s="295"/>
      <c r="D50" s="280"/>
      <c r="E50" s="281"/>
      <c r="F50" s="281"/>
      <c r="G50" s="281"/>
      <c r="H50" s="281"/>
      <c r="I50" s="281"/>
      <c r="J50" s="281"/>
      <c r="K50" s="281"/>
      <c r="L50" s="281"/>
      <c r="M50" s="282"/>
      <c r="N50" s="43"/>
      <c r="O50" s="44"/>
      <c r="P50" s="45"/>
      <c r="Q50" s="114">
        <f t="shared" ref="Q50:Q51" si="9">ROUND(P50*R50,2)</f>
        <v>0</v>
      </c>
      <c r="R50" s="115">
        <f t="shared" ref="R50:R51" si="10">ROUND(N50*O50,0)</f>
        <v>0</v>
      </c>
      <c r="S50" s="105"/>
      <c r="T50" s="106"/>
      <c r="U50" s="106"/>
      <c r="V50" s="110">
        <f>Q50+R50</f>
        <v>0</v>
      </c>
      <c r="W50" s="106"/>
      <c r="X50" s="98"/>
      <c r="Y50" s="98"/>
      <c r="Z50" s="98"/>
    </row>
    <row r="51" spans="1:26" ht="39.950000000000003" customHeight="1" x14ac:dyDescent="0.25">
      <c r="A51" s="105"/>
      <c r="B51" s="288"/>
      <c r="C51" s="295"/>
      <c r="D51" s="280"/>
      <c r="E51" s="281"/>
      <c r="F51" s="281"/>
      <c r="G51" s="281"/>
      <c r="H51" s="281"/>
      <c r="I51" s="281"/>
      <c r="J51" s="281"/>
      <c r="K51" s="281"/>
      <c r="L51" s="281"/>
      <c r="M51" s="282"/>
      <c r="N51" s="43"/>
      <c r="O51" s="44"/>
      <c r="P51" s="45"/>
      <c r="Q51" s="114">
        <f t="shared" si="9"/>
        <v>0</v>
      </c>
      <c r="R51" s="115">
        <f t="shared" si="10"/>
        <v>0</v>
      </c>
      <c r="S51" s="105"/>
      <c r="T51" s="106"/>
      <c r="U51" s="106"/>
      <c r="V51" s="110">
        <f>Q51+R51</f>
        <v>0</v>
      </c>
      <c r="W51" s="106"/>
      <c r="X51" s="98"/>
      <c r="Y51" s="98"/>
      <c r="Z51" s="98"/>
    </row>
    <row r="52" spans="1:26" ht="39.950000000000003" hidden="1" customHeight="1" x14ac:dyDescent="0.25">
      <c r="A52" s="105"/>
      <c r="B52" s="256"/>
      <c r="C52" s="257"/>
      <c r="D52" s="256"/>
      <c r="E52" s="258"/>
      <c r="F52" s="258"/>
      <c r="G52" s="258"/>
      <c r="H52" s="258"/>
      <c r="I52" s="258"/>
      <c r="J52" s="258"/>
      <c r="K52" s="257"/>
      <c r="L52" s="122"/>
      <c r="M52" s="123"/>
      <c r="N52" s="124"/>
      <c r="O52" s="113"/>
      <c r="P52" s="46" t="str">
        <f>IF(N52="","",(L52/N52))</f>
        <v/>
      </c>
      <c r="Q52" s="121">
        <f>O52*R52</f>
        <v>0</v>
      </c>
      <c r="R52" s="118">
        <f t="shared" ref="R52:R54" si="11">ROUND(L52*M52,2)</f>
        <v>0</v>
      </c>
      <c r="S52" s="105"/>
      <c r="T52" s="106"/>
      <c r="U52" s="106"/>
      <c r="V52" s="110">
        <f>Q52+R52</f>
        <v>0</v>
      </c>
      <c r="W52" s="106"/>
      <c r="X52" s="98"/>
      <c r="Y52" s="98"/>
      <c r="Z52" s="98"/>
    </row>
    <row r="53" spans="1:26" ht="39.950000000000003" hidden="1" customHeight="1" x14ac:dyDescent="0.25">
      <c r="A53" s="105"/>
      <c r="B53" s="256"/>
      <c r="C53" s="257"/>
      <c r="D53" s="256"/>
      <c r="E53" s="258"/>
      <c r="F53" s="258"/>
      <c r="G53" s="258"/>
      <c r="H53" s="258"/>
      <c r="I53" s="258"/>
      <c r="J53" s="258"/>
      <c r="K53" s="257"/>
      <c r="L53" s="122"/>
      <c r="M53" s="123"/>
      <c r="N53" s="124"/>
      <c r="O53" s="113"/>
      <c r="P53" s="46" t="str">
        <f>IF(N53="","",(L53/N53))</f>
        <v/>
      </c>
      <c r="Q53" s="121">
        <f>O53*R53</f>
        <v>0</v>
      </c>
      <c r="R53" s="118">
        <f t="shared" si="11"/>
        <v>0</v>
      </c>
      <c r="S53" s="105"/>
      <c r="T53" s="106"/>
      <c r="U53" s="106"/>
      <c r="V53" s="110">
        <f>Q53+R53</f>
        <v>0</v>
      </c>
      <c r="W53" s="106"/>
      <c r="X53" s="98"/>
      <c r="Y53" s="98"/>
      <c r="Z53" s="98"/>
    </row>
    <row r="54" spans="1:26" ht="39.950000000000003" hidden="1" customHeight="1" x14ac:dyDescent="0.25">
      <c r="A54" s="105"/>
      <c r="B54" s="256"/>
      <c r="C54" s="257"/>
      <c r="D54" s="256"/>
      <c r="E54" s="258"/>
      <c r="F54" s="258"/>
      <c r="G54" s="258"/>
      <c r="H54" s="258"/>
      <c r="I54" s="258"/>
      <c r="J54" s="258"/>
      <c r="K54" s="257"/>
      <c r="L54" s="122"/>
      <c r="M54" s="123"/>
      <c r="N54" s="124"/>
      <c r="O54" s="113"/>
      <c r="P54" s="46" t="str">
        <f>IF(N54="","",(L54/N54))</f>
        <v/>
      </c>
      <c r="Q54" s="121">
        <f>O54*R54</f>
        <v>0</v>
      </c>
      <c r="R54" s="118">
        <f t="shared" si="11"/>
        <v>0</v>
      </c>
      <c r="S54" s="105"/>
      <c r="T54" s="106"/>
      <c r="U54" s="106"/>
      <c r="V54" s="110">
        <f>Q54+R54</f>
        <v>0</v>
      </c>
      <c r="W54" s="106"/>
      <c r="X54" s="98"/>
      <c r="Y54" s="98"/>
      <c r="Z54" s="98"/>
    </row>
    <row r="55" spans="1:26" ht="18.600000000000001" customHeight="1" x14ac:dyDescent="0.25">
      <c r="A55" s="105"/>
      <c r="B55" s="248" t="s">
        <v>68</v>
      </c>
      <c r="C55" s="249"/>
      <c r="D55" s="249"/>
      <c r="E55" s="249"/>
      <c r="F55" s="249"/>
      <c r="G55" s="249"/>
      <c r="H55" s="249"/>
      <c r="I55" s="249"/>
      <c r="J55" s="249"/>
      <c r="K55" s="249"/>
      <c r="L55" s="249"/>
      <c r="M55" s="249"/>
      <c r="N55" s="249"/>
      <c r="O55" s="249"/>
      <c r="P55" s="250"/>
      <c r="Q55" s="118">
        <f>SUM(Q50:Q54)</f>
        <v>0</v>
      </c>
      <c r="R55" s="118">
        <f>ROUND(SUM(R50:R54),0)</f>
        <v>0</v>
      </c>
      <c r="S55" s="105"/>
      <c r="T55" s="106"/>
      <c r="U55" s="106">
        <f>R55+Q55</f>
        <v>0</v>
      </c>
      <c r="V55" s="106"/>
      <c r="W55" s="106"/>
      <c r="X55" s="119">
        <f>R55</f>
        <v>0</v>
      </c>
      <c r="Y55" s="98"/>
      <c r="Z55" s="98"/>
    </row>
    <row r="56" spans="1:26" ht="15.75" customHeight="1" x14ac:dyDescent="0.25">
      <c r="A56" s="105"/>
      <c r="B56" s="294" t="s">
        <v>69</v>
      </c>
      <c r="C56" s="278"/>
      <c r="D56" s="278"/>
      <c r="E56" s="278"/>
      <c r="F56" s="278"/>
      <c r="G56" s="278"/>
      <c r="H56" s="278"/>
      <c r="I56" s="278"/>
      <c r="J56" s="278"/>
      <c r="K56" s="278"/>
      <c r="L56" s="278"/>
      <c r="M56" s="278"/>
      <c r="N56" s="278"/>
      <c r="O56" s="278"/>
      <c r="P56" s="278"/>
      <c r="Q56" s="278"/>
      <c r="R56" s="279"/>
      <c r="S56" s="105"/>
      <c r="T56" s="106"/>
      <c r="U56" s="106"/>
      <c r="V56" s="106"/>
      <c r="W56" s="106"/>
      <c r="X56" s="98"/>
      <c r="Y56" s="98"/>
      <c r="Z56" s="98"/>
    </row>
    <row r="57" spans="1:26" ht="39.950000000000003" customHeight="1" x14ac:dyDescent="0.25">
      <c r="A57" s="105"/>
      <c r="B57" s="285" t="s">
        <v>70</v>
      </c>
      <c r="C57" s="285"/>
      <c r="D57" s="259" t="s">
        <v>149</v>
      </c>
      <c r="E57" s="286"/>
      <c r="F57" s="286"/>
      <c r="G57" s="286"/>
      <c r="H57" s="286"/>
      <c r="I57" s="286"/>
      <c r="J57" s="286"/>
      <c r="K57" s="286"/>
      <c r="L57" s="286"/>
      <c r="M57" s="286"/>
      <c r="N57" s="286"/>
      <c r="O57" s="286"/>
      <c r="P57" s="286"/>
      <c r="Q57" s="206"/>
      <c r="R57" s="210" t="s">
        <v>72</v>
      </c>
      <c r="S57" s="105"/>
      <c r="T57" s="106"/>
      <c r="U57" s="106"/>
      <c r="V57" s="106"/>
      <c r="W57" s="106"/>
      <c r="X57" s="98"/>
      <c r="Y57" s="98"/>
      <c r="Z57" s="98"/>
    </row>
    <row r="58" spans="1:26" ht="39.950000000000003" customHeight="1" x14ac:dyDescent="0.25">
      <c r="A58" s="105"/>
      <c r="B58" s="287"/>
      <c r="C58" s="287"/>
      <c r="D58" s="288"/>
      <c r="E58" s="289"/>
      <c r="F58" s="289"/>
      <c r="G58" s="289"/>
      <c r="H58" s="289"/>
      <c r="I58" s="289"/>
      <c r="J58" s="289"/>
      <c r="K58" s="289"/>
      <c r="L58" s="289"/>
      <c r="M58" s="289"/>
      <c r="N58" s="289"/>
      <c r="O58" s="289"/>
      <c r="P58" s="289"/>
      <c r="Q58" s="209"/>
      <c r="R58" s="47"/>
      <c r="S58" s="105"/>
      <c r="T58" s="106"/>
      <c r="U58" s="106"/>
      <c r="V58" s="106"/>
      <c r="W58" s="106"/>
      <c r="X58" s="98"/>
      <c r="Y58" s="98"/>
      <c r="Z58" s="98"/>
    </row>
    <row r="59" spans="1:26" ht="39.950000000000003" customHeight="1" x14ac:dyDescent="0.25">
      <c r="A59" s="105"/>
      <c r="B59" s="287"/>
      <c r="C59" s="287"/>
      <c r="D59" s="288"/>
      <c r="E59" s="289"/>
      <c r="F59" s="289"/>
      <c r="G59" s="289"/>
      <c r="H59" s="289"/>
      <c r="I59" s="289"/>
      <c r="J59" s="289"/>
      <c r="K59" s="289"/>
      <c r="L59" s="289"/>
      <c r="M59" s="289"/>
      <c r="N59" s="289"/>
      <c r="O59" s="289"/>
      <c r="P59" s="289"/>
      <c r="Q59" s="209"/>
      <c r="R59" s="47"/>
      <c r="S59" s="105"/>
      <c r="T59" s="106"/>
      <c r="U59" s="106"/>
      <c r="V59" s="106"/>
      <c r="W59" s="106"/>
      <c r="X59" s="98"/>
      <c r="Y59" s="98"/>
      <c r="Z59" s="98"/>
    </row>
    <row r="60" spans="1:26" ht="18.600000000000001" customHeight="1" x14ac:dyDescent="0.25">
      <c r="A60" s="105"/>
      <c r="B60" s="304" t="s">
        <v>73</v>
      </c>
      <c r="C60" s="305"/>
      <c r="D60" s="305"/>
      <c r="E60" s="305"/>
      <c r="F60" s="305"/>
      <c r="G60" s="305"/>
      <c r="H60" s="305"/>
      <c r="I60" s="305"/>
      <c r="J60" s="305"/>
      <c r="K60" s="305"/>
      <c r="L60" s="305"/>
      <c r="M60" s="305"/>
      <c r="N60" s="305"/>
      <c r="O60" s="305"/>
      <c r="P60" s="305"/>
      <c r="Q60" s="306"/>
      <c r="R60" s="125">
        <f>ROUND(R58+R59,0)</f>
        <v>0</v>
      </c>
      <c r="S60" s="105"/>
      <c r="T60" s="106"/>
      <c r="U60" s="106"/>
      <c r="V60" s="106"/>
      <c r="W60" s="106"/>
      <c r="X60" s="119">
        <f>R60</f>
        <v>0</v>
      </c>
      <c r="Y60" s="98"/>
      <c r="Z60" s="98"/>
    </row>
    <row r="61" spans="1:26" ht="15.75" customHeight="1" x14ac:dyDescent="0.25">
      <c r="A61" s="105"/>
      <c r="B61" s="294" t="s">
        <v>74</v>
      </c>
      <c r="C61" s="278"/>
      <c r="D61" s="278"/>
      <c r="E61" s="278"/>
      <c r="F61" s="278"/>
      <c r="G61" s="278"/>
      <c r="H61" s="278"/>
      <c r="I61" s="278"/>
      <c r="J61" s="278"/>
      <c r="K61" s="278"/>
      <c r="L61" s="278"/>
      <c r="M61" s="278"/>
      <c r="N61" s="278"/>
      <c r="O61" s="278"/>
      <c r="P61" s="278"/>
      <c r="Q61" s="278"/>
      <c r="R61" s="279"/>
      <c r="S61" s="105"/>
      <c r="T61" s="106"/>
      <c r="U61" s="106"/>
      <c r="V61" s="106"/>
      <c r="W61" s="106"/>
      <c r="X61" s="98"/>
      <c r="Y61" s="98"/>
      <c r="Z61" s="98"/>
    </row>
    <row r="62" spans="1:26" ht="39.950000000000003" customHeight="1" x14ac:dyDescent="0.25">
      <c r="A62" s="105"/>
      <c r="B62" s="307"/>
      <c r="C62" s="308"/>
      <c r="D62" s="308" t="s">
        <v>75</v>
      </c>
      <c r="E62" s="308"/>
      <c r="F62" s="308"/>
      <c r="G62" s="308"/>
      <c r="H62" s="308"/>
      <c r="I62" s="308"/>
      <c r="J62" s="308"/>
      <c r="K62" s="308"/>
      <c r="L62" s="308"/>
      <c r="M62" s="308"/>
      <c r="N62" s="308"/>
      <c r="O62" s="308"/>
      <c r="P62" s="308"/>
      <c r="Q62" s="309"/>
      <c r="R62" s="210" t="s">
        <v>76</v>
      </c>
      <c r="S62" s="105"/>
      <c r="T62" s="106"/>
      <c r="U62" s="106"/>
      <c r="V62" s="106"/>
      <c r="W62" s="106"/>
      <c r="X62" s="98"/>
      <c r="Y62" s="98"/>
      <c r="Z62" s="98"/>
    </row>
    <row r="63" spans="1:26" ht="39.950000000000003" customHeight="1" x14ac:dyDescent="0.25">
      <c r="A63" s="105"/>
      <c r="B63" s="293" t="s">
        <v>77</v>
      </c>
      <c r="C63" s="293"/>
      <c r="D63" s="287"/>
      <c r="E63" s="287"/>
      <c r="F63" s="287"/>
      <c r="G63" s="287"/>
      <c r="H63" s="287"/>
      <c r="I63" s="287"/>
      <c r="J63" s="287"/>
      <c r="K63" s="287"/>
      <c r="L63" s="287"/>
      <c r="M63" s="287"/>
      <c r="N63" s="287"/>
      <c r="O63" s="287"/>
      <c r="P63" s="287"/>
      <c r="Q63" s="287"/>
      <c r="R63" s="126">
        <f>Q19</f>
        <v>0</v>
      </c>
      <c r="S63" s="105"/>
      <c r="T63" s="106"/>
      <c r="U63" s="106"/>
      <c r="V63" s="106"/>
      <c r="W63" s="106"/>
      <c r="X63" s="98"/>
      <c r="Y63" s="98"/>
      <c r="Z63" s="98"/>
    </row>
    <row r="64" spans="1:26" ht="39.950000000000003" customHeight="1" x14ac:dyDescent="0.25">
      <c r="A64" s="105"/>
      <c r="B64" s="208"/>
      <c r="C64" s="310" t="s">
        <v>78</v>
      </c>
      <c r="D64" s="311"/>
      <c r="E64" s="312"/>
      <c r="F64" s="290"/>
      <c r="G64" s="291"/>
      <c r="H64" s="291"/>
      <c r="I64" s="291"/>
      <c r="J64" s="291"/>
      <c r="K64" s="291"/>
      <c r="L64" s="291"/>
      <c r="M64" s="291"/>
      <c r="N64" s="291"/>
      <c r="O64" s="291"/>
      <c r="P64" s="291"/>
      <c r="Q64" s="292"/>
      <c r="R64" s="48"/>
      <c r="S64" s="105"/>
      <c r="T64" s="106"/>
      <c r="U64" s="106"/>
      <c r="V64" s="106"/>
      <c r="W64" s="106"/>
      <c r="X64" s="98"/>
      <c r="Y64" s="98"/>
      <c r="Z64" s="98"/>
    </row>
    <row r="65" spans="1:26" ht="39.950000000000003" customHeight="1" x14ac:dyDescent="0.25">
      <c r="A65" s="105"/>
      <c r="B65" s="310" t="s">
        <v>79</v>
      </c>
      <c r="C65" s="312"/>
      <c r="D65" s="288"/>
      <c r="E65" s="289"/>
      <c r="F65" s="289"/>
      <c r="G65" s="289"/>
      <c r="H65" s="289"/>
      <c r="I65" s="289"/>
      <c r="J65" s="289"/>
      <c r="K65" s="289"/>
      <c r="L65" s="289"/>
      <c r="M65" s="289"/>
      <c r="N65" s="289"/>
      <c r="O65" s="289"/>
      <c r="P65" s="289"/>
      <c r="Q65" s="295"/>
      <c r="R65" s="127">
        <f>Q47</f>
        <v>0</v>
      </c>
      <c r="S65" s="105"/>
      <c r="T65" s="106"/>
      <c r="U65" s="106"/>
      <c r="V65" s="106"/>
      <c r="W65" s="106"/>
      <c r="X65" s="98"/>
      <c r="Y65" s="98"/>
      <c r="Z65" s="98"/>
    </row>
    <row r="66" spans="1:26" ht="39.950000000000003" customHeight="1" x14ac:dyDescent="0.25">
      <c r="A66" s="105"/>
      <c r="B66" s="208"/>
      <c r="C66" s="310" t="s">
        <v>80</v>
      </c>
      <c r="D66" s="311"/>
      <c r="E66" s="312"/>
      <c r="F66" s="290"/>
      <c r="G66" s="291"/>
      <c r="H66" s="291"/>
      <c r="I66" s="291"/>
      <c r="J66" s="291"/>
      <c r="K66" s="291"/>
      <c r="L66" s="291"/>
      <c r="M66" s="291"/>
      <c r="N66" s="291"/>
      <c r="O66" s="291"/>
      <c r="P66" s="291"/>
      <c r="Q66" s="292"/>
      <c r="R66" s="48"/>
      <c r="S66" s="105"/>
      <c r="T66" s="106"/>
      <c r="U66" s="106"/>
      <c r="V66" s="106"/>
      <c r="W66" s="106"/>
      <c r="X66" s="98"/>
      <c r="Y66" s="98"/>
      <c r="Z66" s="98"/>
    </row>
    <row r="67" spans="1:26" ht="39.950000000000003" customHeight="1" x14ac:dyDescent="0.25">
      <c r="A67" s="105"/>
      <c r="B67" s="293" t="s">
        <v>81</v>
      </c>
      <c r="C67" s="293"/>
      <c r="D67" s="287"/>
      <c r="E67" s="287"/>
      <c r="F67" s="287"/>
      <c r="G67" s="287"/>
      <c r="H67" s="287"/>
      <c r="I67" s="287"/>
      <c r="J67" s="287"/>
      <c r="K67" s="287"/>
      <c r="L67" s="287"/>
      <c r="M67" s="287"/>
      <c r="N67" s="287"/>
      <c r="O67" s="287"/>
      <c r="P67" s="287"/>
      <c r="Q67" s="287"/>
      <c r="R67" s="126">
        <f>Q55</f>
        <v>0</v>
      </c>
      <c r="S67" s="105"/>
      <c r="T67" s="106"/>
      <c r="U67" s="106"/>
      <c r="V67" s="106"/>
      <c r="W67" s="106"/>
      <c r="X67" s="98"/>
      <c r="Y67" s="98"/>
      <c r="Z67" s="98"/>
    </row>
    <row r="68" spans="1:26" ht="39.950000000000003" customHeight="1" x14ac:dyDescent="0.25">
      <c r="A68" s="105"/>
      <c r="B68" s="208"/>
      <c r="C68" s="310" t="s">
        <v>82</v>
      </c>
      <c r="D68" s="311"/>
      <c r="E68" s="312"/>
      <c r="F68" s="290"/>
      <c r="G68" s="291"/>
      <c r="H68" s="291"/>
      <c r="I68" s="291"/>
      <c r="J68" s="291"/>
      <c r="K68" s="291"/>
      <c r="L68" s="291"/>
      <c r="M68" s="291"/>
      <c r="N68" s="291"/>
      <c r="O68" s="291"/>
      <c r="P68" s="291"/>
      <c r="Q68" s="292"/>
      <c r="R68" s="48"/>
      <c r="S68" s="105"/>
      <c r="T68" s="106"/>
      <c r="U68" s="106"/>
      <c r="V68" s="106"/>
      <c r="W68" s="106"/>
      <c r="X68" s="98"/>
      <c r="Y68" s="98"/>
      <c r="Z68" s="98"/>
    </row>
    <row r="69" spans="1:26" ht="18.600000000000001" customHeight="1" x14ac:dyDescent="0.25">
      <c r="A69" s="105"/>
      <c r="B69" s="248" t="s">
        <v>83</v>
      </c>
      <c r="C69" s="249"/>
      <c r="D69" s="249"/>
      <c r="E69" s="249"/>
      <c r="F69" s="249"/>
      <c r="G69" s="249"/>
      <c r="H69" s="249"/>
      <c r="I69" s="249"/>
      <c r="J69" s="249"/>
      <c r="K69" s="249"/>
      <c r="L69" s="249"/>
      <c r="M69" s="249"/>
      <c r="N69" s="249"/>
      <c r="O69" s="249"/>
      <c r="P69" s="249"/>
      <c r="Q69" s="250"/>
      <c r="R69" s="128">
        <f>ROUND(SUM(R63:R68),0)</f>
        <v>0</v>
      </c>
      <c r="S69" s="105"/>
      <c r="T69" s="106"/>
      <c r="U69" s="106"/>
      <c r="V69" s="106"/>
      <c r="W69" s="106"/>
      <c r="X69" s="119">
        <f>R69</f>
        <v>0</v>
      </c>
      <c r="Y69" s="98"/>
      <c r="Z69" s="98"/>
    </row>
    <row r="70" spans="1:26" ht="15.75" customHeight="1" x14ac:dyDescent="0.25">
      <c r="A70" s="105"/>
      <c r="B70" s="263" t="s">
        <v>84</v>
      </c>
      <c r="C70" s="264"/>
      <c r="D70" s="264"/>
      <c r="E70" s="264"/>
      <c r="F70" s="264"/>
      <c r="G70" s="264"/>
      <c r="H70" s="264"/>
      <c r="I70" s="264"/>
      <c r="J70" s="264"/>
      <c r="K70" s="264"/>
      <c r="L70" s="264"/>
      <c r="M70" s="264"/>
      <c r="N70" s="264"/>
      <c r="O70" s="264"/>
      <c r="P70" s="264"/>
      <c r="Q70" s="264"/>
      <c r="R70" s="265"/>
      <c r="S70" s="105"/>
      <c r="T70" s="106"/>
      <c r="U70" s="106"/>
      <c r="V70" s="106"/>
      <c r="W70" s="106"/>
      <c r="X70" s="98"/>
      <c r="Y70" s="98"/>
      <c r="Z70" s="98"/>
    </row>
    <row r="71" spans="1:26" ht="39.950000000000003" customHeight="1" x14ac:dyDescent="0.25">
      <c r="A71" s="105"/>
      <c r="B71" s="324" t="s">
        <v>85</v>
      </c>
      <c r="C71" s="325"/>
      <c r="D71" s="326" t="s">
        <v>86</v>
      </c>
      <c r="E71" s="301"/>
      <c r="F71" s="301"/>
      <c r="G71" s="302"/>
      <c r="H71" s="301" t="s">
        <v>87</v>
      </c>
      <c r="I71" s="301"/>
      <c r="J71" s="301"/>
      <c r="K71" s="301"/>
      <c r="L71" s="301"/>
      <c r="M71" s="301"/>
      <c r="N71" s="301"/>
      <c r="O71" s="302"/>
      <c r="P71" s="129" t="s">
        <v>88</v>
      </c>
      <c r="Q71" s="130" t="s">
        <v>89</v>
      </c>
      <c r="R71" s="130" t="s">
        <v>72</v>
      </c>
      <c r="S71" s="105"/>
      <c r="T71" s="106"/>
      <c r="U71" s="106"/>
      <c r="V71" s="106" t="s">
        <v>90</v>
      </c>
      <c r="W71" s="106" t="s">
        <v>91</v>
      </c>
      <c r="X71" s="98"/>
      <c r="Y71" s="98"/>
      <c r="Z71" s="98"/>
    </row>
    <row r="72" spans="1:26" ht="39.950000000000003" customHeight="1" x14ac:dyDescent="0.25">
      <c r="A72" s="105"/>
      <c r="B72" s="303"/>
      <c r="C72" s="303"/>
      <c r="D72" s="261" t="str">
        <f>IF(B72="","Select Contractor or Sub Awardee in Column B to continue","")</f>
        <v>Select Contractor or Sub Awardee in Column B to continue</v>
      </c>
      <c r="E72" s="298"/>
      <c r="F72" s="298"/>
      <c r="G72" s="262"/>
      <c r="H72" s="377" t="str">
        <f>IF(B72="","Select Contractor or Sub Awardee in column B to continue","")</f>
        <v>Select Contractor or Sub Awardee in column B to continue</v>
      </c>
      <c r="I72" s="377"/>
      <c r="J72" s="377"/>
      <c r="K72" s="377"/>
      <c r="L72" s="377"/>
      <c r="M72" s="377"/>
      <c r="N72" s="377"/>
      <c r="O72" s="377"/>
      <c r="P72" s="49"/>
      <c r="Q72" s="50"/>
      <c r="R72" s="51">
        <f>ROUND(Q72*P72,2)</f>
        <v>0</v>
      </c>
      <c r="S72" s="105"/>
      <c r="T72" s="106"/>
      <c r="U72" s="110" t="str">
        <f>IF(B72="","",IF(D72="","",R72))</f>
        <v/>
      </c>
      <c r="V72" s="110" t="str">
        <f>IF(B72="Contractor","",IF(D72="","",D72))</f>
        <v>Select Contractor or Sub Awardee in Column B to continue</v>
      </c>
      <c r="W72" s="110">
        <f>IF(B72="Contractor",0,R72)</f>
        <v>0</v>
      </c>
      <c r="X72" s="98"/>
      <c r="Y72" s="98"/>
      <c r="Z72" s="98"/>
    </row>
    <row r="73" spans="1:26" ht="39.950000000000003" customHeight="1" x14ac:dyDescent="0.25">
      <c r="A73" s="105"/>
      <c r="B73" s="303"/>
      <c r="C73" s="303"/>
      <c r="D73" s="261" t="str">
        <f t="shared" ref="D73:D74" si="12">IF(B73="","Select Contractor or Sub Awardee in Column B to continue","")</f>
        <v>Select Contractor or Sub Awardee in Column B to continue</v>
      </c>
      <c r="E73" s="298"/>
      <c r="F73" s="298"/>
      <c r="G73" s="262"/>
      <c r="H73" s="377" t="str">
        <f t="shared" ref="H73:H76" si="13">IF(B73="","Select Contractor or Sub Awardee in column B to continue","")</f>
        <v>Select Contractor or Sub Awardee in column B to continue</v>
      </c>
      <c r="I73" s="377"/>
      <c r="J73" s="377"/>
      <c r="K73" s="377"/>
      <c r="L73" s="377"/>
      <c r="M73" s="377"/>
      <c r="N73" s="377"/>
      <c r="O73" s="377"/>
      <c r="P73" s="49"/>
      <c r="Q73" s="50"/>
      <c r="R73" s="51">
        <f>ROUND(Q73*P73,2)</f>
        <v>0</v>
      </c>
      <c r="S73" s="105"/>
      <c r="T73" s="106"/>
      <c r="U73" s="110" t="str">
        <f>IF(B73="","",IF(D73="","",R73))</f>
        <v/>
      </c>
      <c r="V73" s="110" t="str">
        <f t="shared" ref="V73:V76" si="14">IF(B73="Contractor","",IF(D73="","",D73))</f>
        <v>Select Contractor or Sub Awardee in Column B to continue</v>
      </c>
      <c r="W73" s="110">
        <f>IF(B73="Contractor",0,R73)</f>
        <v>0</v>
      </c>
      <c r="X73" s="98"/>
      <c r="Y73" s="98"/>
      <c r="Z73" s="98"/>
    </row>
    <row r="74" spans="1:26" ht="39.950000000000003" customHeight="1" x14ac:dyDescent="0.25">
      <c r="A74" s="105"/>
      <c r="B74" s="299"/>
      <c r="C74" s="300"/>
      <c r="D74" s="261" t="str">
        <f t="shared" si="12"/>
        <v>Select Contractor or Sub Awardee in Column B to continue</v>
      </c>
      <c r="E74" s="298"/>
      <c r="F74" s="298"/>
      <c r="G74" s="262"/>
      <c r="H74" s="377" t="str">
        <f t="shared" si="13"/>
        <v>Select Contractor or Sub Awardee in column B to continue</v>
      </c>
      <c r="I74" s="377"/>
      <c r="J74" s="377"/>
      <c r="K74" s="377"/>
      <c r="L74" s="377"/>
      <c r="M74" s="377"/>
      <c r="N74" s="377"/>
      <c r="O74" s="377"/>
      <c r="P74" s="49"/>
      <c r="Q74" s="50"/>
      <c r="R74" s="51">
        <f>ROUND(Q74*P74,2)</f>
        <v>0</v>
      </c>
      <c r="S74" s="105"/>
      <c r="T74" s="106"/>
      <c r="U74" s="110" t="str">
        <f>IF(B74="","",IF(D74="","",R74))</f>
        <v/>
      </c>
      <c r="V74" s="110" t="str">
        <f t="shared" si="14"/>
        <v>Select Contractor or Sub Awardee in Column B to continue</v>
      </c>
      <c r="W74" s="110">
        <f>IF(B74="Contractor",0,R74)</f>
        <v>0</v>
      </c>
      <c r="X74" s="98"/>
      <c r="Y74" s="98"/>
      <c r="Z74" s="98"/>
    </row>
    <row r="75" spans="1:26" ht="39.950000000000003" customHeight="1" x14ac:dyDescent="0.25">
      <c r="A75" s="105"/>
      <c r="B75" s="299"/>
      <c r="C75" s="300"/>
      <c r="D75" s="261" t="str">
        <f t="shared" ref="D75:D76" si="15">IF(B75="","Select Contractor or Sub Awardee in Column B to continue","")</f>
        <v>Select Contractor or Sub Awardee in Column B to continue</v>
      </c>
      <c r="E75" s="298"/>
      <c r="F75" s="298"/>
      <c r="G75" s="262"/>
      <c r="H75" s="377" t="str">
        <f t="shared" si="13"/>
        <v>Select Contractor or Sub Awardee in column B to continue</v>
      </c>
      <c r="I75" s="377"/>
      <c r="J75" s="377"/>
      <c r="K75" s="377"/>
      <c r="L75" s="377"/>
      <c r="M75" s="377"/>
      <c r="N75" s="377"/>
      <c r="O75" s="377"/>
      <c r="P75" s="49"/>
      <c r="Q75" s="50"/>
      <c r="R75" s="51">
        <f t="shared" ref="R75:R76" si="16">ROUND(Q75*P75,2)</f>
        <v>0</v>
      </c>
      <c r="S75" s="105"/>
      <c r="T75" s="106"/>
      <c r="U75" s="110" t="str">
        <f>IF(B75="","",IF(D75="","",R75))</f>
        <v/>
      </c>
      <c r="V75" s="110" t="str">
        <f t="shared" si="14"/>
        <v>Select Contractor or Sub Awardee in Column B to continue</v>
      </c>
      <c r="W75" s="110">
        <f>IF(B75="Contractor",0,R75)</f>
        <v>0</v>
      </c>
      <c r="X75" s="98"/>
      <c r="Y75" s="98"/>
      <c r="Z75" s="98"/>
    </row>
    <row r="76" spans="1:26" ht="39.950000000000003" customHeight="1" x14ac:dyDescent="0.25">
      <c r="A76" s="105"/>
      <c r="B76" s="299"/>
      <c r="C76" s="300"/>
      <c r="D76" s="261" t="str">
        <f t="shared" si="15"/>
        <v>Select Contractor or Sub Awardee in Column B to continue</v>
      </c>
      <c r="E76" s="298"/>
      <c r="F76" s="298"/>
      <c r="G76" s="262"/>
      <c r="H76" s="377" t="str">
        <f t="shared" si="13"/>
        <v>Select Contractor or Sub Awardee in column B to continue</v>
      </c>
      <c r="I76" s="377"/>
      <c r="J76" s="377"/>
      <c r="K76" s="377"/>
      <c r="L76" s="377"/>
      <c r="M76" s="377"/>
      <c r="N76" s="377"/>
      <c r="O76" s="377"/>
      <c r="P76" s="49"/>
      <c r="Q76" s="50"/>
      <c r="R76" s="51">
        <f t="shared" si="16"/>
        <v>0</v>
      </c>
      <c r="S76" s="105"/>
      <c r="T76" s="106"/>
      <c r="U76" s="110" t="str">
        <f>IF(B76="","",IF(D76="","",R76))</f>
        <v/>
      </c>
      <c r="V76" s="110" t="str">
        <f t="shared" si="14"/>
        <v>Select Contractor or Sub Awardee in Column B to continue</v>
      </c>
      <c r="W76" s="110">
        <f>IF(B76="Contractor",0,R76)</f>
        <v>0</v>
      </c>
      <c r="X76" s="98"/>
      <c r="Y76" s="98"/>
      <c r="Z76" s="98"/>
    </row>
    <row r="77" spans="1:26" ht="18.600000000000001" customHeight="1" x14ac:dyDescent="0.25">
      <c r="A77" s="105"/>
      <c r="B77" s="361" t="s">
        <v>93</v>
      </c>
      <c r="C77" s="362"/>
      <c r="D77" s="362"/>
      <c r="E77" s="362"/>
      <c r="F77" s="362"/>
      <c r="G77" s="362"/>
      <c r="H77" s="362"/>
      <c r="I77" s="362"/>
      <c r="J77" s="362"/>
      <c r="K77" s="362"/>
      <c r="L77" s="362"/>
      <c r="M77" s="362"/>
      <c r="N77" s="362"/>
      <c r="O77" s="362"/>
      <c r="P77" s="362"/>
      <c r="Q77" s="363"/>
      <c r="R77" s="40">
        <f>ROUND(SUM(R72:R76),0)</f>
        <v>0</v>
      </c>
      <c r="S77" s="105"/>
      <c r="T77" s="106"/>
      <c r="U77" s="110">
        <f>SUM(U72:U76)</f>
        <v>0</v>
      </c>
      <c r="V77" s="106"/>
      <c r="W77" s="106"/>
      <c r="X77" s="119">
        <f>R77</f>
        <v>0</v>
      </c>
      <c r="Y77" s="98"/>
      <c r="Z77" s="98"/>
    </row>
    <row r="78" spans="1:26" ht="15.75" customHeight="1" x14ac:dyDescent="0.25">
      <c r="A78" s="105"/>
      <c r="B78" s="263" t="s">
        <v>94</v>
      </c>
      <c r="C78" s="264"/>
      <c r="D78" s="264"/>
      <c r="E78" s="264"/>
      <c r="F78" s="264"/>
      <c r="G78" s="264"/>
      <c r="H78" s="264"/>
      <c r="I78" s="264"/>
      <c r="J78" s="264"/>
      <c r="K78" s="264"/>
      <c r="L78" s="264"/>
      <c r="M78" s="264"/>
      <c r="N78" s="264"/>
      <c r="O78" s="264"/>
      <c r="P78" s="264"/>
      <c r="Q78" s="264"/>
      <c r="R78" s="265"/>
      <c r="S78" s="105"/>
      <c r="T78" s="106"/>
      <c r="U78" s="106"/>
      <c r="V78" s="106"/>
      <c r="W78" s="106"/>
      <c r="X78" s="98"/>
      <c r="Y78" s="98"/>
      <c r="Z78" s="98"/>
    </row>
    <row r="79" spans="1:26" ht="39.950000000000003" customHeight="1" x14ac:dyDescent="0.25">
      <c r="A79" s="105"/>
      <c r="B79" s="310" t="s">
        <v>95</v>
      </c>
      <c r="C79" s="311"/>
      <c r="D79" s="312"/>
      <c r="E79" s="310" t="s">
        <v>96</v>
      </c>
      <c r="F79" s="311"/>
      <c r="G79" s="311"/>
      <c r="H79" s="311"/>
      <c r="I79" s="311"/>
      <c r="J79" s="311"/>
      <c r="K79" s="311"/>
      <c r="L79" s="311"/>
      <c r="M79" s="311"/>
      <c r="N79" s="311"/>
      <c r="O79" s="311"/>
      <c r="P79" s="311"/>
      <c r="Q79" s="312"/>
      <c r="R79" s="210" t="s">
        <v>72</v>
      </c>
      <c r="S79" s="105"/>
      <c r="T79" s="106"/>
      <c r="U79" s="106"/>
      <c r="V79" s="106"/>
      <c r="W79" s="106"/>
      <c r="X79" s="98"/>
      <c r="Y79" s="98"/>
      <c r="Z79" s="98"/>
    </row>
    <row r="80" spans="1:26" ht="39.950000000000003" customHeight="1" x14ac:dyDescent="0.25">
      <c r="A80" s="105"/>
      <c r="B80" s="323"/>
      <c r="C80" s="323"/>
      <c r="D80" s="323"/>
      <c r="E80" s="287" t="str">
        <f>IF(B80="","Select Supply Category in Column B","")</f>
        <v>Select Supply Category in Column B</v>
      </c>
      <c r="F80" s="287"/>
      <c r="G80" s="287"/>
      <c r="H80" s="287"/>
      <c r="I80" s="287"/>
      <c r="J80" s="287"/>
      <c r="K80" s="287"/>
      <c r="L80" s="287"/>
      <c r="M80" s="287"/>
      <c r="N80" s="287"/>
      <c r="O80" s="287"/>
      <c r="P80" s="287"/>
      <c r="Q80" s="287"/>
      <c r="R80" s="52"/>
      <c r="S80" s="105"/>
      <c r="T80" s="106"/>
      <c r="U80" s="106"/>
      <c r="V80" s="106"/>
      <c r="W80" s="106"/>
      <c r="X80" s="98"/>
      <c r="Y80" s="98"/>
      <c r="Z80" s="98"/>
    </row>
    <row r="81" spans="1:26" ht="39.950000000000003" customHeight="1" x14ac:dyDescent="0.25">
      <c r="A81" s="105"/>
      <c r="B81" s="323"/>
      <c r="C81" s="323"/>
      <c r="D81" s="323"/>
      <c r="E81" s="287" t="str">
        <f t="shared" ref="E81:E85" si="17">IF(B81="","Select Supply Category in Column B","")</f>
        <v>Select Supply Category in Column B</v>
      </c>
      <c r="F81" s="287"/>
      <c r="G81" s="287"/>
      <c r="H81" s="287"/>
      <c r="I81" s="287"/>
      <c r="J81" s="287"/>
      <c r="K81" s="287"/>
      <c r="L81" s="287"/>
      <c r="M81" s="287"/>
      <c r="N81" s="287"/>
      <c r="O81" s="287"/>
      <c r="P81" s="287"/>
      <c r="Q81" s="287"/>
      <c r="R81" s="52"/>
      <c r="S81" s="105"/>
      <c r="T81" s="106"/>
      <c r="U81" s="106"/>
      <c r="V81" s="106"/>
      <c r="W81" s="106"/>
      <c r="X81" s="98"/>
      <c r="Y81" s="98"/>
      <c r="Z81" s="98"/>
    </row>
    <row r="82" spans="1:26" ht="39.950000000000003" customHeight="1" x14ac:dyDescent="0.25">
      <c r="A82" s="105"/>
      <c r="B82" s="323"/>
      <c r="C82" s="323"/>
      <c r="D82" s="323"/>
      <c r="E82" s="287" t="str">
        <f t="shared" si="17"/>
        <v>Select Supply Category in Column B</v>
      </c>
      <c r="F82" s="287"/>
      <c r="G82" s="287"/>
      <c r="H82" s="287"/>
      <c r="I82" s="287"/>
      <c r="J82" s="287"/>
      <c r="K82" s="287"/>
      <c r="L82" s="287"/>
      <c r="M82" s="287"/>
      <c r="N82" s="287"/>
      <c r="O82" s="287"/>
      <c r="P82" s="287"/>
      <c r="Q82" s="287"/>
      <c r="R82" s="52"/>
      <c r="S82" s="105"/>
      <c r="T82" s="106"/>
      <c r="U82" s="106"/>
      <c r="V82" s="106"/>
      <c r="W82" s="106"/>
      <c r="X82" s="98"/>
      <c r="Y82" s="98"/>
      <c r="Z82" s="98"/>
    </row>
    <row r="83" spans="1:26" ht="39.950000000000003" customHeight="1" x14ac:dyDescent="0.25">
      <c r="A83" s="105"/>
      <c r="B83" s="323"/>
      <c r="C83" s="323"/>
      <c r="D83" s="323"/>
      <c r="E83" s="287" t="str">
        <f t="shared" si="17"/>
        <v>Select Supply Category in Column B</v>
      </c>
      <c r="F83" s="287"/>
      <c r="G83" s="287"/>
      <c r="H83" s="287"/>
      <c r="I83" s="287"/>
      <c r="J83" s="287"/>
      <c r="K83" s="287"/>
      <c r="L83" s="287"/>
      <c r="M83" s="287"/>
      <c r="N83" s="287"/>
      <c r="O83" s="287"/>
      <c r="P83" s="287"/>
      <c r="Q83" s="287"/>
      <c r="R83" s="52"/>
      <c r="S83" s="105"/>
      <c r="T83" s="106"/>
      <c r="U83" s="106"/>
      <c r="V83" s="106"/>
      <c r="W83" s="106"/>
      <c r="X83" s="98"/>
      <c r="Y83" s="98"/>
      <c r="Z83" s="98"/>
    </row>
    <row r="84" spans="1:26" ht="39.950000000000003" customHeight="1" x14ac:dyDescent="0.25">
      <c r="A84" s="105"/>
      <c r="B84" s="323"/>
      <c r="C84" s="323"/>
      <c r="D84" s="323"/>
      <c r="E84" s="287" t="str">
        <f t="shared" si="17"/>
        <v>Select Supply Category in Column B</v>
      </c>
      <c r="F84" s="287"/>
      <c r="G84" s="287"/>
      <c r="H84" s="287"/>
      <c r="I84" s="287"/>
      <c r="J84" s="287"/>
      <c r="K84" s="287"/>
      <c r="L84" s="287"/>
      <c r="M84" s="287"/>
      <c r="N84" s="287"/>
      <c r="O84" s="287"/>
      <c r="P84" s="287"/>
      <c r="Q84" s="287"/>
      <c r="R84" s="52"/>
      <c r="S84" s="105"/>
      <c r="T84" s="106"/>
      <c r="U84" s="106"/>
      <c r="V84" s="106"/>
      <c r="W84" s="106"/>
      <c r="X84" s="98"/>
      <c r="Y84" s="98"/>
      <c r="Z84" s="98"/>
    </row>
    <row r="85" spans="1:26" ht="39.950000000000003" customHeight="1" x14ac:dyDescent="0.25">
      <c r="A85" s="105"/>
      <c r="B85" s="323"/>
      <c r="C85" s="323"/>
      <c r="D85" s="323"/>
      <c r="E85" s="287" t="str">
        <f t="shared" si="17"/>
        <v>Select Supply Category in Column B</v>
      </c>
      <c r="F85" s="287"/>
      <c r="G85" s="287"/>
      <c r="H85" s="287"/>
      <c r="I85" s="287"/>
      <c r="J85" s="287"/>
      <c r="K85" s="287"/>
      <c r="L85" s="287"/>
      <c r="M85" s="287"/>
      <c r="N85" s="287"/>
      <c r="O85" s="287"/>
      <c r="P85" s="287"/>
      <c r="Q85" s="287"/>
      <c r="R85" s="52"/>
      <c r="S85" s="105"/>
      <c r="T85" s="106"/>
      <c r="U85" s="106"/>
      <c r="V85" s="106"/>
      <c r="W85" s="106"/>
      <c r="X85" s="98"/>
      <c r="Y85" s="98"/>
      <c r="Z85" s="98"/>
    </row>
    <row r="86" spans="1:26" ht="18" customHeight="1" x14ac:dyDescent="0.25">
      <c r="A86" s="105"/>
      <c r="B86" s="248" t="s">
        <v>97</v>
      </c>
      <c r="C86" s="249"/>
      <c r="D86" s="249"/>
      <c r="E86" s="249"/>
      <c r="F86" s="249"/>
      <c r="G86" s="249"/>
      <c r="H86" s="249"/>
      <c r="I86" s="249"/>
      <c r="J86" s="249"/>
      <c r="K86" s="249"/>
      <c r="L86" s="249"/>
      <c r="M86" s="249"/>
      <c r="N86" s="249"/>
      <c r="O86" s="249"/>
      <c r="P86" s="249"/>
      <c r="Q86" s="250"/>
      <c r="R86" s="53">
        <f>ROUND(SUM(R80:R85),0)</f>
        <v>0</v>
      </c>
      <c r="S86" s="105"/>
      <c r="T86" s="106"/>
      <c r="U86" s="106"/>
      <c r="V86" s="106"/>
      <c r="W86" s="106"/>
      <c r="X86" s="119">
        <f>R86</f>
        <v>0</v>
      </c>
      <c r="Y86" s="98"/>
      <c r="Z86" s="98"/>
    </row>
    <row r="87" spans="1:26" ht="15.75" customHeight="1" x14ac:dyDescent="0.25">
      <c r="A87" s="105"/>
      <c r="B87" s="294" t="s">
        <v>98</v>
      </c>
      <c r="C87" s="278"/>
      <c r="D87" s="278"/>
      <c r="E87" s="278"/>
      <c r="F87" s="278"/>
      <c r="G87" s="278"/>
      <c r="H87" s="278"/>
      <c r="I87" s="278"/>
      <c r="J87" s="278"/>
      <c r="K87" s="278"/>
      <c r="L87" s="278"/>
      <c r="M87" s="278"/>
      <c r="N87" s="278"/>
      <c r="O87" s="278"/>
      <c r="P87" s="278"/>
      <c r="Q87" s="278"/>
      <c r="R87" s="279"/>
      <c r="S87" s="105"/>
      <c r="T87" s="106"/>
      <c r="U87" s="106"/>
      <c r="V87" s="106"/>
      <c r="W87" s="106"/>
      <c r="X87" s="98"/>
      <c r="Y87" s="98"/>
      <c r="Z87" s="98"/>
    </row>
    <row r="88" spans="1:26" ht="39.950000000000003" customHeight="1" x14ac:dyDescent="0.25">
      <c r="A88" s="105"/>
      <c r="B88" s="319" t="s">
        <v>95</v>
      </c>
      <c r="C88" s="320"/>
      <c r="D88" s="321"/>
      <c r="E88" s="322" t="s">
        <v>99</v>
      </c>
      <c r="F88" s="322"/>
      <c r="G88" s="322"/>
      <c r="H88" s="322" t="s">
        <v>100</v>
      </c>
      <c r="I88" s="322"/>
      <c r="J88" s="322"/>
      <c r="K88" s="322"/>
      <c r="L88" s="322"/>
      <c r="M88" s="322"/>
      <c r="N88" s="322"/>
      <c r="O88" s="322"/>
      <c r="P88" s="131" t="s">
        <v>101</v>
      </c>
      <c r="Q88" s="131" t="s">
        <v>102</v>
      </c>
      <c r="R88" s="132" t="s">
        <v>76</v>
      </c>
      <c r="S88" s="105"/>
      <c r="T88" s="106"/>
      <c r="U88" s="106"/>
      <c r="V88" s="106"/>
      <c r="W88" s="106"/>
      <c r="X88" s="98"/>
      <c r="Y88" s="98"/>
      <c r="Z88" s="98"/>
    </row>
    <row r="89" spans="1:26" ht="39.950000000000003" customHeight="1" x14ac:dyDescent="0.25">
      <c r="A89" s="105"/>
      <c r="B89" s="313"/>
      <c r="C89" s="314"/>
      <c r="D89" s="315"/>
      <c r="E89" s="316" t="str">
        <f>IF(B89="","Select Category in Column B","")</f>
        <v>Select Category in Column B</v>
      </c>
      <c r="F89" s="317"/>
      <c r="G89" s="318"/>
      <c r="H89" s="316" t="str">
        <f>IF(B89="","Select Category in Column B","")</f>
        <v>Select Category in Column B</v>
      </c>
      <c r="I89" s="317"/>
      <c r="J89" s="317"/>
      <c r="K89" s="317"/>
      <c r="L89" s="317"/>
      <c r="M89" s="317"/>
      <c r="N89" s="317"/>
      <c r="O89" s="318"/>
      <c r="P89" s="54"/>
      <c r="Q89" s="55"/>
      <c r="R89" s="40">
        <f>ROUND(Q89*P89,2)</f>
        <v>0</v>
      </c>
      <c r="S89" s="105"/>
      <c r="T89" s="106"/>
      <c r="U89" s="110">
        <v>0</v>
      </c>
      <c r="V89" s="134"/>
      <c r="W89" s="106"/>
      <c r="X89" s="98"/>
      <c r="Y89" s="98"/>
      <c r="Z89" s="98"/>
    </row>
    <row r="90" spans="1:26" ht="39.950000000000003" customHeight="1" x14ac:dyDescent="0.25">
      <c r="A90" s="105"/>
      <c r="B90" s="313"/>
      <c r="C90" s="314"/>
      <c r="D90" s="315"/>
      <c r="E90" s="316" t="str">
        <f t="shared" ref="E90:E92" si="18">IF(B90="","Select Category in Column B","")</f>
        <v>Select Category in Column B</v>
      </c>
      <c r="F90" s="317"/>
      <c r="G90" s="318"/>
      <c r="H90" s="316" t="str">
        <f t="shared" ref="H90:H92" si="19">IF(B90="","Select Category in Column B","")</f>
        <v>Select Category in Column B</v>
      </c>
      <c r="I90" s="317"/>
      <c r="J90" s="317"/>
      <c r="K90" s="317"/>
      <c r="L90" s="317"/>
      <c r="M90" s="317"/>
      <c r="N90" s="317"/>
      <c r="O90" s="318"/>
      <c r="P90" s="54"/>
      <c r="Q90" s="55"/>
      <c r="R90" s="40">
        <f t="shared" ref="R90:R92" si="20">ROUND(Q90*P90,2)</f>
        <v>0</v>
      </c>
      <c r="S90" s="105"/>
      <c r="T90" s="106"/>
      <c r="U90" s="110">
        <v>0</v>
      </c>
      <c r="V90" s="134"/>
      <c r="W90" s="106"/>
      <c r="X90" s="98"/>
      <c r="Y90" s="98"/>
      <c r="Z90" s="98"/>
    </row>
    <row r="91" spans="1:26" ht="39.950000000000003" customHeight="1" x14ac:dyDescent="0.25">
      <c r="A91" s="105"/>
      <c r="B91" s="313"/>
      <c r="C91" s="314"/>
      <c r="D91" s="315"/>
      <c r="E91" s="316" t="str">
        <f t="shared" si="18"/>
        <v>Select Category in Column B</v>
      </c>
      <c r="F91" s="317"/>
      <c r="G91" s="318"/>
      <c r="H91" s="316" t="str">
        <f t="shared" si="19"/>
        <v>Select Category in Column B</v>
      </c>
      <c r="I91" s="317"/>
      <c r="J91" s="317"/>
      <c r="K91" s="317"/>
      <c r="L91" s="317"/>
      <c r="M91" s="317"/>
      <c r="N91" s="317"/>
      <c r="O91" s="318"/>
      <c r="P91" s="56"/>
      <c r="Q91" s="55"/>
      <c r="R91" s="40">
        <f t="shared" si="20"/>
        <v>0</v>
      </c>
      <c r="S91" s="105"/>
      <c r="T91" s="106"/>
      <c r="U91" s="110">
        <v>0</v>
      </c>
      <c r="V91" s="134"/>
      <c r="W91" s="106"/>
      <c r="X91" s="98"/>
      <c r="Y91" s="98"/>
      <c r="Z91" s="98"/>
    </row>
    <row r="92" spans="1:26" ht="39.950000000000003" customHeight="1" x14ac:dyDescent="0.25">
      <c r="A92" s="105"/>
      <c r="B92" s="313"/>
      <c r="C92" s="314"/>
      <c r="D92" s="315"/>
      <c r="E92" s="316" t="str">
        <f t="shared" si="18"/>
        <v>Select Category in Column B</v>
      </c>
      <c r="F92" s="317"/>
      <c r="G92" s="318"/>
      <c r="H92" s="316" t="str">
        <f t="shared" si="19"/>
        <v>Select Category in Column B</v>
      </c>
      <c r="I92" s="317"/>
      <c r="J92" s="317"/>
      <c r="K92" s="317"/>
      <c r="L92" s="317"/>
      <c r="M92" s="317"/>
      <c r="N92" s="317"/>
      <c r="O92" s="318"/>
      <c r="P92" s="56"/>
      <c r="Q92" s="55"/>
      <c r="R92" s="40">
        <f t="shared" si="20"/>
        <v>0</v>
      </c>
      <c r="S92" s="105"/>
      <c r="T92" s="106"/>
      <c r="U92" s="110">
        <v>0</v>
      </c>
      <c r="V92" s="134"/>
      <c r="W92" s="106"/>
      <c r="X92" s="98"/>
      <c r="Y92" s="98"/>
      <c r="Z92" s="98"/>
    </row>
    <row r="93" spans="1:26" ht="39.950000000000003" hidden="1" customHeight="1" x14ac:dyDescent="0.25">
      <c r="A93" s="105"/>
      <c r="B93" s="327"/>
      <c r="C93" s="328"/>
      <c r="D93" s="329"/>
      <c r="E93" s="330" t="str">
        <f t="shared" ref="E93:E95" si="21">IF(B93="","Select Category in Column B",0)</f>
        <v>Select Category in Column B</v>
      </c>
      <c r="F93" s="331"/>
      <c r="G93" s="332"/>
      <c r="H93" s="330" t="str">
        <f t="shared" ref="H93:H95" si="22">IF(B93="","Select Category in Column B",0)</f>
        <v>Select Category in Column B</v>
      </c>
      <c r="I93" s="331"/>
      <c r="J93" s="331"/>
      <c r="K93" s="331"/>
      <c r="L93" s="331"/>
      <c r="M93" s="331"/>
      <c r="N93" s="331"/>
      <c r="O93" s="332"/>
      <c r="P93" s="135"/>
      <c r="Q93" s="133"/>
      <c r="R93" s="40">
        <f t="shared" ref="R93:R95" si="23">ROUND(Q93*P93,0)</f>
        <v>0</v>
      </c>
      <c r="S93" s="105"/>
      <c r="T93" s="106"/>
      <c r="U93" s="110">
        <v>0</v>
      </c>
      <c r="V93" s="134"/>
      <c r="W93" s="106"/>
      <c r="X93" s="98"/>
      <c r="Y93" s="98"/>
      <c r="Z93" s="98"/>
    </row>
    <row r="94" spans="1:26" ht="39.950000000000003" hidden="1" customHeight="1" x14ac:dyDescent="0.25">
      <c r="A94" s="105"/>
      <c r="B94" s="327"/>
      <c r="C94" s="328"/>
      <c r="D94" s="329"/>
      <c r="E94" s="330" t="str">
        <f t="shared" si="21"/>
        <v>Select Category in Column B</v>
      </c>
      <c r="F94" s="331"/>
      <c r="G94" s="332"/>
      <c r="H94" s="330" t="str">
        <f t="shared" si="22"/>
        <v>Select Category in Column B</v>
      </c>
      <c r="I94" s="331"/>
      <c r="J94" s="331"/>
      <c r="K94" s="331"/>
      <c r="L94" s="331"/>
      <c r="M94" s="331"/>
      <c r="N94" s="331"/>
      <c r="O94" s="332"/>
      <c r="P94" s="136"/>
      <c r="Q94" s="133"/>
      <c r="R94" s="40">
        <f t="shared" si="23"/>
        <v>0</v>
      </c>
      <c r="S94" s="105"/>
      <c r="T94" s="106"/>
      <c r="U94" s="110">
        <v>0</v>
      </c>
      <c r="V94" s="134"/>
      <c r="W94" s="106"/>
      <c r="X94" s="98"/>
      <c r="Y94" s="98"/>
      <c r="Z94" s="98"/>
    </row>
    <row r="95" spans="1:26" ht="39.950000000000003" hidden="1" customHeight="1" x14ac:dyDescent="0.25">
      <c r="A95" s="105"/>
      <c r="B95" s="327"/>
      <c r="C95" s="328"/>
      <c r="D95" s="329" t="str">
        <f>IF(B95="","Select Travel Category in Column B.",0)</f>
        <v>Select Travel Category in Column B.</v>
      </c>
      <c r="E95" s="330" t="str">
        <f t="shared" si="21"/>
        <v>Select Category in Column B</v>
      </c>
      <c r="F95" s="331"/>
      <c r="G95" s="332"/>
      <c r="H95" s="330" t="str">
        <f t="shared" si="22"/>
        <v>Select Category in Column B</v>
      </c>
      <c r="I95" s="331"/>
      <c r="J95" s="331"/>
      <c r="K95" s="331"/>
      <c r="L95" s="331"/>
      <c r="M95" s="331"/>
      <c r="N95" s="331"/>
      <c r="O95" s="332"/>
      <c r="P95" s="136"/>
      <c r="Q95" s="133"/>
      <c r="R95" s="40">
        <f t="shared" si="23"/>
        <v>0</v>
      </c>
      <c r="S95" s="105"/>
      <c r="T95" s="106"/>
      <c r="U95" s="110">
        <v>0</v>
      </c>
      <c r="V95" s="134"/>
      <c r="W95" s="106"/>
      <c r="X95" s="98"/>
      <c r="Y95" s="98"/>
      <c r="Z95" s="98"/>
    </row>
    <row r="96" spans="1:26" ht="18" customHeight="1" x14ac:dyDescent="0.25">
      <c r="A96" s="105"/>
      <c r="B96" s="248" t="s">
        <v>103</v>
      </c>
      <c r="C96" s="249"/>
      <c r="D96" s="249"/>
      <c r="E96" s="249"/>
      <c r="F96" s="249"/>
      <c r="G96" s="249"/>
      <c r="H96" s="249"/>
      <c r="I96" s="249"/>
      <c r="J96" s="249"/>
      <c r="K96" s="249"/>
      <c r="L96" s="249"/>
      <c r="M96" s="249"/>
      <c r="N96" s="249"/>
      <c r="O96" s="249"/>
      <c r="P96" s="249"/>
      <c r="Q96" s="250"/>
      <c r="R96" s="53">
        <f>ROUND(SUM(R89:R95),0)</f>
        <v>0</v>
      </c>
      <c r="S96" s="105"/>
      <c r="T96" s="106"/>
      <c r="U96" s="137">
        <f>SUM(U89:U95)</f>
        <v>0</v>
      </c>
      <c r="V96" s="134"/>
      <c r="W96" s="106"/>
      <c r="X96" s="119">
        <f>R96</f>
        <v>0</v>
      </c>
      <c r="Y96" s="98"/>
      <c r="Z96" s="98"/>
    </row>
    <row r="97" spans="1:26" ht="15.75" customHeight="1" x14ac:dyDescent="0.25">
      <c r="A97" s="105"/>
      <c r="B97" s="294" t="s">
        <v>104</v>
      </c>
      <c r="C97" s="278"/>
      <c r="D97" s="278"/>
      <c r="E97" s="278"/>
      <c r="F97" s="278"/>
      <c r="G97" s="278"/>
      <c r="H97" s="278"/>
      <c r="I97" s="278"/>
      <c r="J97" s="278"/>
      <c r="K97" s="278"/>
      <c r="L97" s="278"/>
      <c r="M97" s="278"/>
      <c r="N97" s="278"/>
      <c r="O97" s="278"/>
      <c r="P97" s="278"/>
      <c r="Q97" s="278"/>
      <c r="R97" s="279"/>
      <c r="S97" s="105"/>
      <c r="T97" s="106"/>
      <c r="U97" s="106"/>
      <c r="V97" s="134"/>
      <c r="W97" s="106"/>
      <c r="X97" s="98"/>
      <c r="Y97" s="98"/>
      <c r="Z97" s="98"/>
    </row>
    <row r="98" spans="1:26" ht="39.950000000000003" customHeight="1" x14ac:dyDescent="0.25">
      <c r="A98" s="105"/>
      <c r="B98" s="333" t="s">
        <v>105</v>
      </c>
      <c r="C98" s="334"/>
      <c r="D98" s="335"/>
      <c r="E98" s="333" t="s">
        <v>106</v>
      </c>
      <c r="F98" s="334"/>
      <c r="G98" s="334"/>
      <c r="H98" s="334"/>
      <c r="I98" s="334"/>
      <c r="J98" s="334"/>
      <c r="K98" s="334"/>
      <c r="L98" s="334"/>
      <c r="M98" s="334"/>
      <c r="N98" s="334"/>
      <c r="O98" s="334"/>
      <c r="P98" s="334"/>
      <c r="Q98" s="334"/>
      <c r="R98" s="335"/>
      <c r="S98" s="105"/>
      <c r="T98" s="106"/>
      <c r="U98" s="106"/>
      <c r="V98" s="134"/>
      <c r="W98" s="106"/>
      <c r="X98" s="98"/>
      <c r="Y98" s="98"/>
      <c r="Z98" s="98"/>
    </row>
    <row r="99" spans="1:26" ht="39.950000000000003" customHeight="1" x14ac:dyDescent="0.25">
      <c r="A99" s="105"/>
      <c r="B99" s="323"/>
      <c r="C99" s="323"/>
      <c r="D99" s="323"/>
      <c r="E99" s="287" t="str">
        <f>IF(B99="","Select Category in Column B","")</f>
        <v>Select Category in Column B</v>
      </c>
      <c r="F99" s="287"/>
      <c r="G99" s="287"/>
      <c r="H99" s="287"/>
      <c r="I99" s="287"/>
      <c r="J99" s="287"/>
      <c r="K99" s="287"/>
      <c r="L99" s="287"/>
      <c r="M99" s="287"/>
      <c r="N99" s="287"/>
      <c r="O99" s="287"/>
      <c r="P99" s="287"/>
      <c r="Q99" s="287"/>
      <c r="R99" s="52"/>
      <c r="S99" s="105"/>
      <c r="T99" s="106"/>
      <c r="U99" s="106"/>
      <c r="V99" s="134"/>
      <c r="W99" s="106"/>
      <c r="X99" s="98"/>
      <c r="Y99" s="98"/>
      <c r="Z99" s="98"/>
    </row>
    <row r="100" spans="1:26" ht="39.950000000000003" customHeight="1" x14ac:dyDescent="0.25">
      <c r="A100" s="105"/>
      <c r="B100" s="323"/>
      <c r="C100" s="323"/>
      <c r="D100" s="323"/>
      <c r="E100" s="287" t="str">
        <f t="shared" ref="E100:E104" si="24">IF(B100="","Select Category in Column B","")</f>
        <v>Select Category in Column B</v>
      </c>
      <c r="F100" s="287"/>
      <c r="G100" s="287"/>
      <c r="H100" s="287"/>
      <c r="I100" s="287"/>
      <c r="J100" s="287"/>
      <c r="K100" s="287"/>
      <c r="L100" s="287"/>
      <c r="M100" s="287"/>
      <c r="N100" s="287"/>
      <c r="O100" s="287"/>
      <c r="P100" s="287"/>
      <c r="Q100" s="287"/>
      <c r="R100" s="52"/>
      <c r="S100" s="105"/>
      <c r="T100" s="106"/>
      <c r="U100" s="106"/>
      <c r="V100" s="134"/>
      <c r="W100" s="106"/>
      <c r="X100" s="98"/>
      <c r="Y100" s="98"/>
      <c r="Z100" s="98"/>
    </row>
    <row r="101" spans="1:26" ht="39.950000000000003" customHeight="1" x14ac:dyDescent="0.25">
      <c r="A101" s="105"/>
      <c r="B101" s="323"/>
      <c r="C101" s="323"/>
      <c r="D101" s="323"/>
      <c r="E101" s="287" t="str">
        <f t="shared" si="24"/>
        <v>Select Category in Column B</v>
      </c>
      <c r="F101" s="287"/>
      <c r="G101" s="287"/>
      <c r="H101" s="287"/>
      <c r="I101" s="287"/>
      <c r="J101" s="287"/>
      <c r="K101" s="287"/>
      <c r="L101" s="287"/>
      <c r="M101" s="287"/>
      <c r="N101" s="287"/>
      <c r="O101" s="287"/>
      <c r="P101" s="287"/>
      <c r="Q101" s="287"/>
      <c r="R101" s="52"/>
      <c r="S101" s="105"/>
      <c r="T101" s="106"/>
      <c r="U101" s="106"/>
      <c r="V101" s="134"/>
      <c r="W101" s="106"/>
      <c r="X101" s="98"/>
      <c r="Y101" s="98"/>
      <c r="Z101" s="98"/>
    </row>
    <row r="102" spans="1:26" ht="39.950000000000003" customHeight="1" x14ac:dyDescent="0.25">
      <c r="A102" s="105"/>
      <c r="B102" s="323"/>
      <c r="C102" s="323"/>
      <c r="D102" s="323"/>
      <c r="E102" s="287" t="str">
        <f t="shared" si="24"/>
        <v>Select Category in Column B</v>
      </c>
      <c r="F102" s="287"/>
      <c r="G102" s="287"/>
      <c r="H102" s="287"/>
      <c r="I102" s="287"/>
      <c r="J102" s="287"/>
      <c r="K102" s="287"/>
      <c r="L102" s="287"/>
      <c r="M102" s="287"/>
      <c r="N102" s="287"/>
      <c r="O102" s="287"/>
      <c r="P102" s="287"/>
      <c r="Q102" s="287"/>
      <c r="R102" s="52"/>
      <c r="S102" s="105"/>
      <c r="T102" s="106"/>
      <c r="U102" s="106"/>
      <c r="V102" s="106"/>
      <c r="W102" s="106"/>
      <c r="X102" s="98"/>
      <c r="Y102" s="98"/>
      <c r="Z102" s="98"/>
    </row>
    <row r="103" spans="1:26" ht="39.950000000000003" customHeight="1" x14ac:dyDescent="0.25">
      <c r="A103" s="105"/>
      <c r="B103" s="323"/>
      <c r="C103" s="323"/>
      <c r="D103" s="323"/>
      <c r="E103" s="287" t="str">
        <f t="shared" si="24"/>
        <v>Select Category in Column B</v>
      </c>
      <c r="F103" s="287"/>
      <c r="G103" s="287"/>
      <c r="H103" s="287"/>
      <c r="I103" s="287"/>
      <c r="J103" s="287"/>
      <c r="K103" s="287"/>
      <c r="L103" s="287"/>
      <c r="M103" s="287"/>
      <c r="N103" s="287"/>
      <c r="O103" s="287"/>
      <c r="P103" s="287"/>
      <c r="Q103" s="287"/>
      <c r="R103" s="52"/>
      <c r="S103" s="105"/>
      <c r="T103" s="106"/>
      <c r="U103" s="106"/>
      <c r="V103" s="106"/>
      <c r="W103" s="106"/>
      <c r="X103" s="98"/>
      <c r="Y103" s="98"/>
      <c r="Z103" s="98"/>
    </row>
    <row r="104" spans="1:26" ht="39.950000000000003" customHeight="1" x14ac:dyDescent="0.25">
      <c r="A104" s="105"/>
      <c r="B104" s="323"/>
      <c r="C104" s="323"/>
      <c r="D104" s="323"/>
      <c r="E104" s="287" t="str">
        <f t="shared" si="24"/>
        <v>Select Category in Column B</v>
      </c>
      <c r="F104" s="287"/>
      <c r="G104" s="287"/>
      <c r="H104" s="287"/>
      <c r="I104" s="287"/>
      <c r="J104" s="287"/>
      <c r="K104" s="287"/>
      <c r="L104" s="287"/>
      <c r="M104" s="287"/>
      <c r="N104" s="287"/>
      <c r="O104" s="287"/>
      <c r="P104" s="287"/>
      <c r="Q104" s="287"/>
      <c r="R104" s="52"/>
      <c r="S104" s="105"/>
      <c r="T104" s="106"/>
      <c r="U104" s="106"/>
      <c r="V104" s="106"/>
      <c r="W104" s="106"/>
      <c r="X104" s="98"/>
      <c r="Y104" s="98"/>
      <c r="Z104" s="98"/>
    </row>
    <row r="105" spans="1:26" ht="19.350000000000001" customHeight="1" x14ac:dyDescent="0.25">
      <c r="A105" s="105"/>
      <c r="B105" s="248" t="s">
        <v>107</v>
      </c>
      <c r="C105" s="249"/>
      <c r="D105" s="249"/>
      <c r="E105" s="249"/>
      <c r="F105" s="249"/>
      <c r="G105" s="249"/>
      <c r="H105" s="249"/>
      <c r="I105" s="249"/>
      <c r="J105" s="249"/>
      <c r="K105" s="249"/>
      <c r="L105" s="249"/>
      <c r="M105" s="249"/>
      <c r="N105" s="249"/>
      <c r="O105" s="249"/>
      <c r="P105" s="249"/>
      <c r="Q105" s="250"/>
      <c r="R105" s="53">
        <f>ROUND(SUM(R99:R104),0)</f>
        <v>0</v>
      </c>
      <c r="S105" s="105"/>
      <c r="T105" s="106"/>
      <c r="U105" s="106"/>
      <c r="V105" s="106"/>
      <c r="W105" s="106"/>
      <c r="X105" s="119">
        <f>R105</f>
        <v>0</v>
      </c>
      <c r="Y105" s="98"/>
      <c r="Z105" s="98"/>
    </row>
    <row r="106" spans="1:26" ht="15.75" customHeight="1" x14ac:dyDescent="0.25">
      <c r="A106" s="105"/>
      <c r="B106" s="348" t="s">
        <v>108</v>
      </c>
      <c r="C106" s="349"/>
      <c r="D106" s="349"/>
      <c r="E106" s="349"/>
      <c r="F106" s="349"/>
      <c r="G106" s="349"/>
      <c r="H106" s="349"/>
      <c r="I106" s="349"/>
      <c r="J106" s="349"/>
      <c r="K106" s="349"/>
      <c r="L106" s="349"/>
      <c r="M106" s="349"/>
      <c r="N106" s="349"/>
      <c r="O106" s="349"/>
      <c r="P106" s="349"/>
      <c r="Q106" s="349"/>
      <c r="R106" s="279"/>
      <c r="S106" s="105"/>
      <c r="T106" s="106"/>
      <c r="U106" s="106"/>
      <c r="V106" s="106"/>
      <c r="W106" s="106"/>
      <c r="X106" s="98"/>
      <c r="Y106" s="98"/>
      <c r="Z106" s="98"/>
    </row>
    <row r="107" spans="1:26" ht="15.75" customHeight="1" x14ac:dyDescent="0.25">
      <c r="A107" s="105"/>
      <c r="B107" s="138"/>
      <c r="C107" s="139"/>
      <c r="D107" s="139"/>
      <c r="E107" s="139"/>
      <c r="F107" s="139"/>
      <c r="G107" s="139"/>
      <c r="H107" s="139"/>
      <c r="I107" s="139"/>
      <c r="J107" s="139"/>
      <c r="K107" s="139"/>
      <c r="L107" s="139"/>
      <c r="M107" s="139"/>
      <c r="N107" s="139"/>
      <c r="O107" s="139"/>
      <c r="P107" s="139"/>
      <c r="Q107" s="140"/>
      <c r="R107" s="141"/>
      <c r="S107" s="105"/>
      <c r="T107" s="106"/>
      <c r="U107" s="106"/>
      <c r="V107" s="106"/>
      <c r="W107" s="106"/>
      <c r="X107" s="98"/>
      <c r="Y107" s="98"/>
      <c r="Z107" s="98"/>
    </row>
    <row r="108" spans="1:26" ht="15.6" customHeight="1" x14ac:dyDescent="0.25">
      <c r="A108" s="105"/>
      <c r="B108" s="142"/>
      <c r="C108" s="353" t="s">
        <v>109</v>
      </c>
      <c r="D108" s="353"/>
      <c r="E108" s="353"/>
      <c r="F108" s="353"/>
      <c r="G108" s="353"/>
      <c r="H108" s="200"/>
      <c r="I108" s="358" t="s">
        <v>110</v>
      </c>
      <c r="J108" s="359"/>
      <c r="K108" s="359"/>
      <c r="L108" s="359"/>
      <c r="M108" s="359"/>
      <c r="N108" s="360"/>
      <c r="O108" s="364">
        <f>E10</f>
        <v>0</v>
      </c>
      <c r="P108" s="365"/>
      <c r="Q108" s="143"/>
      <c r="R108" s="144"/>
      <c r="S108" s="105"/>
      <c r="T108" s="106"/>
      <c r="U108" s="145">
        <f>O108</f>
        <v>0</v>
      </c>
      <c r="V108" s="106"/>
      <c r="W108" s="106"/>
      <c r="X108" s="98"/>
      <c r="Y108" s="98"/>
      <c r="Z108" s="98"/>
    </row>
    <row r="109" spans="1:26" ht="14.1" hidden="1" customHeight="1" x14ac:dyDescent="0.25">
      <c r="A109" s="105"/>
      <c r="B109" s="142"/>
      <c r="C109" s="139"/>
      <c r="D109" s="139"/>
      <c r="E109" s="139"/>
      <c r="F109" s="139"/>
      <c r="G109" s="139"/>
      <c r="H109" s="200"/>
      <c r="I109" s="366" t="s">
        <v>111</v>
      </c>
      <c r="J109" s="356"/>
      <c r="K109" s="356"/>
      <c r="L109" s="356"/>
      <c r="M109" s="356"/>
      <c r="N109" s="202"/>
      <c r="O109" s="367">
        <f>(R105+R96+R86+R77+R69+R60+R55+R47+R19)-F133</f>
        <v>0</v>
      </c>
      <c r="P109" s="368"/>
      <c r="Q109" s="143"/>
      <c r="R109" s="144"/>
      <c r="S109" s="105"/>
      <c r="T109" s="106"/>
      <c r="U109" s="106"/>
      <c r="V109" s="106"/>
      <c r="W109" s="106"/>
      <c r="X109" s="98"/>
      <c r="Y109" s="98"/>
      <c r="Z109" s="98"/>
    </row>
    <row r="110" spans="1:26" ht="14.1" hidden="1" customHeight="1" x14ac:dyDescent="0.25">
      <c r="A110" s="105"/>
      <c r="B110" s="142" t="s">
        <v>112</v>
      </c>
      <c r="C110" s="146"/>
      <c r="D110" s="146"/>
      <c r="E110" s="146"/>
      <c r="F110" s="146"/>
      <c r="G110" s="147"/>
      <c r="H110" s="200"/>
      <c r="I110" s="201"/>
      <c r="J110" s="202"/>
      <c r="K110" s="202"/>
      <c r="L110" s="202"/>
      <c r="M110" s="202"/>
      <c r="N110" s="202"/>
      <c r="O110" s="369">
        <f>(O108+1)*O109</f>
        <v>0</v>
      </c>
      <c r="P110" s="368"/>
      <c r="Q110" s="143"/>
      <c r="R110" s="144"/>
      <c r="S110" s="105"/>
      <c r="T110" s="106"/>
      <c r="U110" s="106"/>
      <c r="V110" s="106"/>
      <c r="W110" s="106"/>
      <c r="X110" s="98"/>
      <c r="Y110" s="98"/>
      <c r="Z110" s="98"/>
    </row>
    <row r="111" spans="1:26" ht="15.75" customHeight="1" x14ac:dyDescent="0.25">
      <c r="A111" s="105"/>
      <c r="B111" s="142"/>
      <c r="C111" s="353" t="s">
        <v>113</v>
      </c>
      <c r="D111" s="353"/>
      <c r="E111" s="353"/>
      <c r="F111" s="353"/>
      <c r="G111" s="148">
        <f>F126</f>
        <v>0</v>
      </c>
      <c r="H111" s="200"/>
      <c r="I111" s="139"/>
      <c r="J111" s="139"/>
      <c r="K111" s="139"/>
      <c r="L111" s="139"/>
      <c r="M111" s="139"/>
      <c r="N111" s="139"/>
      <c r="O111" s="139"/>
      <c r="P111" s="139"/>
      <c r="Q111" s="143"/>
      <c r="R111" s="144"/>
      <c r="S111" s="105"/>
      <c r="T111" s="106"/>
      <c r="U111" s="106"/>
      <c r="V111" s="106"/>
      <c r="W111" s="106"/>
      <c r="X111" s="98"/>
      <c r="Y111" s="98"/>
      <c r="Z111" s="98"/>
    </row>
    <row r="112" spans="1:26" ht="15.75" customHeight="1" x14ac:dyDescent="0.25">
      <c r="A112" s="105"/>
      <c r="B112" s="142"/>
      <c r="C112" s="353" t="s">
        <v>114</v>
      </c>
      <c r="D112" s="353"/>
      <c r="E112" s="353"/>
      <c r="F112" s="353"/>
      <c r="G112" s="149">
        <f>F127+F128+F129+F130+F131</f>
        <v>0</v>
      </c>
      <c r="H112" s="200"/>
      <c r="I112" s="150"/>
      <c r="J112" s="150"/>
      <c r="K112" s="150"/>
      <c r="L112" s="150"/>
      <c r="M112" s="150"/>
      <c r="N112" s="150"/>
      <c r="O112" s="150"/>
      <c r="P112" s="150"/>
      <c r="Q112" s="143"/>
      <c r="R112" s="144"/>
      <c r="S112" s="105"/>
      <c r="T112" s="106"/>
      <c r="U112" s="106"/>
      <c r="V112" s="106"/>
      <c r="W112" s="106"/>
      <c r="X112" s="98"/>
      <c r="Y112" s="98"/>
      <c r="Z112" s="98"/>
    </row>
    <row r="113" spans="1:26" ht="15.75" customHeight="1" x14ac:dyDescent="0.25">
      <c r="A113" s="105"/>
      <c r="B113" s="142"/>
      <c r="C113" s="353" t="s">
        <v>115</v>
      </c>
      <c r="D113" s="353"/>
      <c r="E113" s="353"/>
      <c r="F113" s="353"/>
      <c r="G113" s="148">
        <f>R119</f>
        <v>0</v>
      </c>
      <c r="H113" s="200"/>
      <c r="I113" s="358" t="s">
        <v>116</v>
      </c>
      <c r="J113" s="359"/>
      <c r="K113" s="359"/>
      <c r="L113" s="359"/>
      <c r="M113" s="359"/>
      <c r="N113" s="360"/>
      <c r="O113" s="354">
        <f>K143</f>
        <v>0</v>
      </c>
      <c r="P113" s="355"/>
      <c r="Q113" s="143"/>
      <c r="R113" s="144"/>
      <c r="S113" s="105"/>
      <c r="T113" s="106"/>
      <c r="U113" s="106"/>
      <c r="V113" s="106"/>
      <c r="W113" s="106"/>
      <c r="X113" s="98"/>
      <c r="Y113" s="98"/>
      <c r="Z113" s="98"/>
    </row>
    <row r="114" spans="1:26" ht="16.5" customHeight="1" x14ac:dyDescent="0.25">
      <c r="A114" s="105"/>
      <c r="B114" s="142"/>
      <c r="C114" s="200"/>
      <c r="D114" s="356"/>
      <c r="E114" s="356"/>
      <c r="F114" s="356"/>
      <c r="G114" s="200"/>
      <c r="H114" s="200"/>
      <c r="I114" s="200"/>
      <c r="J114" s="200"/>
      <c r="K114" s="200"/>
      <c r="L114" s="200"/>
      <c r="M114" s="357"/>
      <c r="N114" s="357"/>
      <c r="O114" s="357"/>
      <c r="P114" s="357"/>
      <c r="Q114" s="357"/>
      <c r="R114" s="151" t="s">
        <v>76</v>
      </c>
      <c r="S114" s="105"/>
      <c r="T114" s="106"/>
      <c r="U114" s="106"/>
      <c r="V114" s="106"/>
      <c r="W114" s="106"/>
      <c r="X114" s="98"/>
      <c r="Y114" s="98"/>
      <c r="Z114" s="98"/>
    </row>
    <row r="115" spans="1:26" x14ac:dyDescent="0.25">
      <c r="A115" s="105"/>
      <c r="B115" s="203"/>
      <c r="C115" s="249"/>
      <c r="D115" s="249"/>
      <c r="E115" s="249"/>
      <c r="F115" s="204"/>
      <c r="G115" s="204"/>
      <c r="H115" s="204"/>
      <c r="I115" s="249" t="s">
        <v>117</v>
      </c>
      <c r="J115" s="249"/>
      <c r="K115" s="249"/>
      <c r="L115" s="249"/>
      <c r="M115" s="249"/>
      <c r="N115" s="249"/>
      <c r="O115" s="249"/>
      <c r="P115" s="249"/>
      <c r="Q115" s="250"/>
      <c r="R115" s="57"/>
      <c r="S115" s="105"/>
      <c r="T115" s="106"/>
      <c r="U115" s="106"/>
      <c r="V115" s="106"/>
      <c r="W115" s="106"/>
      <c r="X115" s="119">
        <f>R115</f>
        <v>0</v>
      </c>
      <c r="Y115" s="98"/>
      <c r="Z115" s="98"/>
    </row>
    <row r="116" spans="1:26" ht="15.75" customHeight="1" x14ac:dyDescent="0.25">
      <c r="A116" s="105"/>
      <c r="B116" s="348" t="s">
        <v>118</v>
      </c>
      <c r="C116" s="349"/>
      <c r="D116" s="349"/>
      <c r="E116" s="349"/>
      <c r="F116" s="349"/>
      <c r="G116" s="349"/>
      <c r="H116" s="349"/>
      <c r="I116" s="349"/>
      <c r="J116" s="349"/>
      <c r="K116" s="349"/>
      <c r="L116" s="349"/>
      <c r="M116" s="349"/>
      <c r="N116" s="349"/>
      <c r="O116" s="349"/>
      <c r="P116" s="349"/>
      <c r="Q116" s="349"/>
      <c r="R116" s="205"/>
      <c r="S116" s="105"/>
      <c r="T116" s="106"/>
      <c r="U116" s="106"/>
      <c r="V116" s="106"/>
      <c r="W116" s="106"/>
      <c r="X116" s="98"/>
      <c r="Y116" s="98"/>
      <c r="Z116" s="98"/>
    </row>
    <row r="117" spans="1:26" ht="39.950000000000003" customHeight="1" x14ac:dyDescent="0.25">
      <c r="A117" s="105"/>
      <c r="B117" s="350" t="s">
        <v>119</v>
      </c>
      <c r="C117" s="351"/>
      <c r="D117" s="351"/>
      <c r="E117" s="351"/>
      <c r="F117" s="351"/>
      <c r="G117" s="351"/>
      <c r="H117" s="351"/>
      <c r="I117" s="351"/>
      <c r="J117" s="351"/>
      <c r="K117" s="351"/>
      <c r="L117" s="351"/>
      <c r="M117" s="351"/>
      <c r="N117" s="351"/>
      <c r="O117" s="351"/>
      <c r="P117" s="351"/>
      <c r="Q117" s="352"/>
      <c r="R117" s="207" t="s">
        <v>76</v>
      </c>
      <c r="S117" s="105"/>
      <c r="T117" s="106"/>
      <c r="U117" s="106"/>
      <c r="V117" s="106"/>
      <c r="W117" s="106"/>
      <c r="X117" s="98"/>
      <c r="Y117" s="98"/>
      <c r="Z117" s="98"/>
    </row>
    <row r="118" spans="1:26" ht="30" customHeight="1" x14ac:dyDescent="0.25">
      <c r="A118" s="105"/>
      <c r="B118" s="280"/>
      <c r="C118" s="281"/>
      <c r="D118" s="281"/>
      <c r="E118" s="281"/>
      <c r="F118" s="281"/>
      <c r="G118" s="281"/>
      <c r="H118" s="281"/>
      <c r="I118" s="281"/>
      <c r="J118" s="281"/>
      <c r="K118" s="281"/>
      <c r="L118" s="281"/>
      <c r="M118" s="281"/>
      <c r="N118" s="281"/>
      <c r="O118" s="281"/>
      <c r="P118" s="281"/>
      <c r="Q118" s="282"/>
      <c r="R118" s="58"/>
      <c r="S118" s="105"/>
      <c r="T118" s="106"/>
      <c r="U118" s="106"/>
      <c r="V118" s="106"/>
      <c r="W118" s="106"/>
      <c r="X118" s="98"/>
      <c r="Y118" s="98"/>
      <c r="Z118" s="98"/>
    </row>
    <row r="119" spans="1:26" ht="18.600000000000001" customHeight="1" x14ac:dyDescent="0.25">
      <c r="A119" s="105"/>
      <c r="B119" s="248" t="s">
        <v>120</v>
      </c>
      <c r="C119" s="249"/>
      <c r="D119" s="249"/>
      <c r="E119" s="249"/>
      <c r="F119" s="249"/>
      <c r="G119" s="249"/>
      <c r="H119" s="249"/>
      <c r="I119" s="249"/>
      <c r="J119" s="249"/>
      <c r="K119" s="249"/>
      <c r="L119" s="249"/>
      <c r="M119" s="249"/>
      <c r="N119" s="249"/>
      <c r="O119" s="249"/>
      <c r="P119" s="249"/>
      <c r="Q119" s="250"/>
      <c r="R119" s="53">
        <f>ROUND(R118,0)</f>
        <v>0</v>
      </c>
      <c r="S119" s="105"/>
      <c r="T119" s="106"/>
      <c r="U119" s="106"/>
      <c r="V119" s="106"/>
      <c r="W119" s="106"/>
      <c r="X119" s="119">
        <f>R119</f>
        <v>0</v>
      </c>
      <c r="Y119" s="98"/>
      <c r="Z119" s="98"/>
    </row>
    <row r="120" spans="1:26" ht="18.600000000000001" customHeight="1" x14ac:dyDescent="0.25">
      <c r="A120" s="105"/>
      <c r="B120" s="152"/>
      <c r="C120" s="153"/>
      <c r="D120" s="153"/>
      <c r="E120" s="153"/>
      <c r="F120" s="153"/>
      <c r="G120" s="153"/>
      <c r="H120" s="153"/>
      <c r="I120" s="153"/>
      <c r="J120" s="153"/>
      <c r="K120" s="153"/>
      <c r="L120" s="153"/>
      <c r="M120" s="153"/>
      <c r="N120" s="153"/>
      <c r="O120" s="153"/>
      <c r="P120" s="153"/>
      <c r="Q120" s="153"/>
      <c r="R120" s="205"/>
      <c r="S120" s="105"/>
      <c r="T120" s="106"/>
      <c r="U120" s="106"/>
      <c r="V120" s="106"/>
      <c r="W120" s="106"/>
      <c r="X120" s="119"/>
      <c r="Y120" s="98"/>
      <c r="Z120" s="98"/>
    </row>
    <row r="121" spans="1:26" ht="34.5" customHeight="1" x14ac:dyDescent="0.25">
      <c r="A121" s="105"/>
      <c r="B121" s="342" t="s">
        <v>16</v>
      </c>
      <c r="C121" s="343"/>
      <c r="D121" s="343"/>
      <c r="E121" s="343"/>
      <c r="F121" s="343"/>
      <c r="G121" s="343"/>
      <c r="H121" s="343"/>
      <c r="I121" s="343"/>
      <c r="J121" s="343"/>
      <c r="K121" s="343"/>
      <c r="L121" s="343"/>
      <c r="M121" s="343"/>
      <c r="N121" s="343"/>
      <c r="O121" s="343"/>
      <c r="P121" s="343"/>
      <c r="Q121" s="344"/>
      <c r="R121" s="53">
        <f>SUM(R119+R115+R105+R96+R86+R77+R69+R60+R55+R47+R19)</f>
        <v>0</v>
      </c>
      <c r="S121" s="105"/>
      <c r="T121" s="106"/>
      <c r="U121" s="154"/>
      <c r="V121" s="155"/>
      <c r="W121" s="106"/>
      <c r="X121" s="98"/>
      <c r="Y121" s="98"/>
      <c r="Z121" s="98"/>
    </row>
    <row r="122" spans="1:26" ht="15" customHeight="1" x14ac:dyDescent="0.25">
      <c r="A122" s="105"/>
      <c r="B122" s="105"/>
      <c r="C122" s="105"/>
      <c r="D122" s="105"/>
      <c r="E122" s="105"/>
      <c r="F122" s="105"/>
      <c r="G122" s="105"/>
      <c r="H122" s="105"/>
      <c r="I122" s="105"/>
      <c r="J122" s="105"/>
      <c r="K122" s="105"/>
      <c r="L122" s="105"/>
      <c r="M122" s="105"/>
      <c r="N122" s="105"/>
      <c r="O122" s="105"/>
      <c r="P122" s="105"/>
      <c r="Q122" s="105"/>
      <c r="R122" s="105"/>
      <c r="S122" s="105"/>
      <c r="T122" s="106"/>
      <c r="U122" s="154" t="s">
        <v>121</v>
      </c>
      <c r="V122" s="155">
        <f>U96+R105+R63+R67+R55+R19+R119+R115</f>
        <v>0</v>
      </c>
      <c r="W122" s="106"/>
      <c r="X122" s="98"/>
      <c r="Y122" s="98"/>
      <c r="Z122" s="98"/>
    </row>
    <row r="123" spans="1:26" x14ac:dyDescent="0.25">
      <c r="A123" s="106"/>
      <c r="B123" s="106"/>
      <c r="C123" s="106"/>
      <c r="D123" s="106"/>
      <c r="E123" s="106"/>
      <c r="F123" s="106"/>
      <c r="G123" s="106"/>
      <c r="H123" s="106"/>
      <c r="I123" s="106"/>
      <c r="J123" s="106"/>
      <c r="K123" s="106"/>
      <c r="L123" s="106"/>
      <c r="M123" s="106"/>
      <c r="N123" s="106"/>
      <c r="O123" s="106"/>
      <c r="P123" s="106"/>
      <c r="Q123" s="106"/>
      <c r="R123" s="106"/>
      <c r="S123" s="106"/>
      <c r="T123" s="106"/>
      <c r="U123" s="106"/>
      <c r="V123" s="106"/>
      <c r="W123" s="106"/>
      <c r="X123" s="98"/>
      <c r="Y123" s="98"/>
      <c r="Z123" s="98"/>
    </row>
    <row r="124" spans="1:26" hidden="1" x14ac:dyDescent="0.25">
      <c r="A124" s="98"/>
      <c r="B124" s="98"/>
      <c r="C124" s="98"/>
      <c r="D124" s="98"/>
      <c r="E124" s="156"/>
      <c r="F124" s="100"/>
      <c r="G124" s="102"/>
      <c r="H124" s="102"/>
      <c r="I124" s="102"/>
      <c r="J124" s="102"/>
      <c r="K124" s="102"/>
      <c r="L124" s="103"/>
      <c r="M124" s="157"/>
      <c r="N124" s="157"/>
      <c r="O124" s="103"/>
      <c r="P124" s="100"/>
      <c r="Q124" s="98"/>
      <c r="R124" s="98"/>
      <c r="S124" s="158"/>
      <c r="T124" s="98"/>
      <c r="U124" s="98"/>
      <c r="V124" s="98"/>
      <c r="W124" s="98"/>
      <c r="X124" s="98"/>
      <c r="Y124" s="98"/>
      <c r="Z124" s="98"/>
    </row>
    <row r="125" spans="1:26" ht="15.75" hidden="1" x14ac:dyDescent="0.25">
      <c r="A125" s="98"/>
      <c r="B125" s="98"/>
      <c r="C125" s="159" t="s">
        <v>122</v>
      </c>
      <c r="D125" s="159"/>
      <c r="E125" s="160"/>
      <c r="F125" s="161"/>
      <c r="G125" s="102"/>
      <c r="H125" s="251" t="s">
        <v>123</v>
      </c>
      <c r="I125" s="252"/>
      <c r="J125" s="252"/>
      <c r="K125" s="252"/>
      <c r="L125" s="252"/>
      <c r="M125" s="252"/>
      <c r="N125" s="252"/>
      <c r="O125" s="252"/>
      <c r="P125" s="162"/>
      <c r="Q125" s="98"/>
      <c r="R125" s="98"/>
      <c r="S125" s="158"/>
      <c r="T125" s="98"/>
      <c r="U125" s="98"/>
      <c r="V125" s="98"/>
      <c r="W125" s="98"/>
      <c r="X125" s="98"/>
      <c r="Y125" s="98"/>
      <c r="Z125" s="98"/>
    </row>
    <row r="126" spans="1:26" ht="15.75" hidden="1" x14ac:dyDescent="0.25">
      <c r="A126" s="98"/>
      <c r="B126" s="98"/>
      <c r="C126" s="159" t="s">
        <v>113</v>
      </c>
      <c r="D126" s="159"/>
      <c r="E126" s="160"/>
      <c r="F126" s="163">
        <f>R60</f>
        <v>0</v>
      </c>
      <c r="G126" s="102"/>
      <c r="H126" s="253" t="s">
        <v>124</v>
      </c>
      <c r="I126" s="254"/>
      <c r="J126" s="254"/>
      <c r="K126" s="254"/>
      <c r="L126" s="254"/>
      <c r="M126" s="254"/>
      <c r="N126" s="254"/>
      <c r="O126" s="255"/>
      <c r="P126" s="164">
        <f>V19</f>
        <v>0</v>
      </c>
      <c r="Q126" s="98"/>
      <c r="R126" s="98"/>
      <c r="S126" s="158"/>
      <c r="T126" s="98"/>
      <c r="U126" s="98"/>
      <c r="V126" s="98"/>
      <c r="W126" s="98"/>
      <c r="X126" s="98"/>
      <c r="Y126" s="98"/>
      <c r="Z126" s="98"/>
    </row>
    <row r="127" spans="1:26" ht="15.75" hidden="1" x14ac:dyDescent="0.25">
      <c r="A127" s="98"/>
      <c r="B127" s="98"/>
      <c r="C127" s="159" t="s">
        <v>125</v>
      </c>
      <c r="D127" s="159"/>
      <c r="E127" s="160">
        <f>R72</f>
        <v>0</v>
      </c>
      <c r="F127" s="161">
        <f>IF(E127&gt;25000,(E127-25000),0)</f>
        <v>0</v>
      </c>
      <c r="G127" s="102"/>
      <c r="H127" s="253" t="s">
        <v>126</v>
      </c>
      <c r="I127" s="254"/>
      <c r="J127" s="254"/>
      <c r="K127" s="254"/>
      <c r="L127" s="254"/>
      <c r="M127" s="254"/>
      <c r="N127" s="254"/>
      <c r="O127" s="255"/>
      <c r="P127" s="164">
        <f>U55</f>
        <v>0</v>
      </c>
      <c r="Q127" s="98"/>
      <c r="R127" s="98"/>
      <c r="S127" s="158"/>
      <c r="T127" s="98"/>
      <c r="U127" s="98"/>
      <c r="V127" s="98"/>
      <c r="W127" s="98"/>
      <c r="X127" s="98"/>
      <c r="Y127" s="98"/>
      <c r="Z127" s="98"/>
    </row>
    <row r="128" spans="1:26" ht="15.75" hidden="1" x14ac:dyDescent="0.25">
      <c r="A128" s="98"/>
      <c r="B128" s="98"/>
      <c r="C128" s="159" t="s">
        <v>127</v>
      </c>
      <c r="D128" s="159"/>
      <c r="E128" s="160">
        <f t="shared" ref="E128:E131" si="25">R73</f>
        <v>0</v>
      </c>
      <c r="F128" s="161">
        <f>IF(E128&gt;25000,(E128-25000),0)</f>
        <v>0</v>
      </c>
      <c r="G128" s="102"/>
      <c r="H128" s="253" t="s">
        <v>128</v>
      </c>
      <c r="I128" s="254"/>
      <c r="J128" s="254"/>
      <c r="K128" s="254"/>
      <c r="L128" s="254"/>
      <c r="M128" s="254"/>
      <c r="N128" s="254"/>
      <c r="O128" s="255"/>
      <c r="P128" s="164">
        <f>R105</f>
        <v>0</v>
      </c>
      <c r="Q128" s="98"/>
      <c r="R128" s="98"/>
      <c r="S128" s="158"/>
      <c r="T128" s="98"/>
      <c r="U128" s="98"/>
      <c r="V128" s="98"/>
      <c r="W128" s="98"/>
      <c r="X128" s="98"/>
      <c r="Y128" s="98"/>
      <c r="Z128" s="98"/>
    </row>
    <row r="129" spans="1:26" ht="15.75" hidden="1" x14ac:dyDescent="0.25">
      <c r="A129" s="98"/>
      <c r="B129" s="98"/>
      <c r="C129" s="159" t="s">
        <v>129</v>
      </c>
      <c r="D129" s="159"/>
      <c r="E129" s="160">
        <f t="shared" si="25"/>
        <v>0</v>
      </c>
      <c r="F129" s="161">
        <f>IF(E129&gt;25000,(E129-25000),0)</f>
        <v>0</v>
      </c>
      <c r="G129" s="102"/>
      <c r="H129" s="253" t="s">
        <v>130</v>
      </c>
      <c r="I129" s="254"/>
      <c r="J129" s="254"/>
      <c r="K129" s="254"/>
      <c r="L129" s="254"/>
      <c r="M129" s="254"/>
      <c r="N129" s="254"/>
      <c r="O129" s="255"/>
      <c r="P129" s="164">
        <f>R115</f>
        <v>0</v>
      </c>
      <c r="Q129" s="98"/>
      <c r="R129" s="98"/>
      <c r="S129" s="158"/>
      <c r="T129" s="98"/>
      <c r="U129" s="98"/>
      <c r="V129" s="98"/>
      <c r="W129" s="98"/>
      <c r="X129" s="98"/>
      <c r="Y129" s="98"/>
      <c r="Z129" s="98"/>
    </row>
    <row r="130" spans="1:26" ht="15.75" hidden="1" x14ac:dyDescent="0.25">
      <c r="A130" s="98"/>
      <c r="B130" s="98"/>
      <c r="C130" s="159" t="s">
        <v>131</v>
      </c>
      <c r="D130" s="159"/>
      <c r="E130" s="160">
        <f t="shared" si="25"/>
        <v>0</v>
      </c>
      <c r="F130" s="161">
        <f>IF(E130&gt;25000,(E130-25000),0)</f>
        <v>0</v>
      </c>
      <c r="G130" s="102"/>
      <c r="H130" s="253" t="s">
        <v>132</v>
      </c>
      <c r="I130" s="254"/>
      <c r="J130" s="254"/>
      <c r="K130" s="254"/>
      <c r="L130" s="254"/>
      <c r="M130" s="254"/>
      <c r="N130" s="254"/>
      <c r="O130" s="255"/>
      <c r="P130" s="164">
        <f>R119</f>
        <v>0</v>
      </c>
      <c r="Q130" s="98"/>
      <c r="R130" s="98"/>
      <c r="S130" s="158"/>
      <c r="T130" s="98"/>
      <c r="U130" s="98"/>
      <c r="V130" s="98"/>
      <c r="W130" s="98"/>
      <c r="X130" s="98"/>
      <c r="Y130" s="98"/>
      <c r="Z130" s="98"/>
    </row>
    <row r="131" spans="1:26" s="10" customFormat="1" ht="15.75" hidden="1" x14ac:dyDescent="0.25">
      <c r="A131" s="98"/>
      <c r="B131" s="98"/>
      <c r="C131" s="159" t="s">
        <v>133</v>
      </c>
      <c r="D131" s="159"/>
      <c r="E131" s="160">
        <f t="shared" si="25"/>
        <v>0</v>
      </c>
      <c r="F131" s="161">
        <f>IF(E131&gt;25000,(E131-25000),0)</f>
        <v>0</v>
      </c>
      <c r="G131" s="102"/>
      <c r="H131" s="253" t="s">
        <v>134</v>
      </c>
      <c r="I131" s="254"/>
      <c r="J131" s="254"/>
      <c r="K131" s="254"/>
      <c r="L131" s="254"/>
      <c r="M131" s="254"/>
      <c r="N131" s="254"/>
      <c r="O131" s="255"/>
      <c r="P131" s="164">
        <f>U96</f>
        <v>0</v>
      </c>
      <c r="Q131" s="98"/>
      <c r="R131" s="98"/>
      <c r="S131" s="158"/>
      <c r="T131" s="98"/>
      <c r="U131" s="98"/>
      <c r="V131" s="98"/>
      <c r="W131" s="98"/>
      <c r="X131" s="98"/>
      <c r="Y131" s="98"/>
      <c r="Z131" s="98"/>
    </row>
    <row r="132" spans="1:26" s="10" customFormat="1" ht="15.75" hidden="1" x14ac:dyDescent="0.25">
      <c r="A132" s="98"/>
      <c r="B132" s="98"/>
      <c r="C132" s="159" t="s">
        <v>115</v>
      </c>
      <c r="D132" s="159"/>
      <c r="E132" s="160"/>
      <c r="F132" s="163">
        <f>R119</f>
        <v>0</v>
      </c>
      <c r="G132" s="102"/>
      <c r="H132" s="242" t="s">
        <v>135</v>
      </c>
      <c r="I132" s="243"/>
      <c r="J132" s="243"/>
      <c r="K132" s="243"/>
      <c r="L132" s="243"/>
      <c r="M132" s="243"/>
      <c r="N132" s="243"/>
      <c r="O132" s="244"/>
      <c r="P132" s="165">
        <f>SUM(P120:P131)</f>
        <v>0</v>
      </c>
      <c r="Q132" s="98"/>
      <c r="R132" s="98"/>
      <c r="S132" s="158"/>
      <c r="T132" s="98"/>
      <c r="U132" s="98"/>
      <c r="V132" s="98"/>
      <c r="W132" s="98"/>
      <c r="X132" s="98"/>
      <c r="Y132" s="98"/>
      <c r="Z132" s="98"/>
    </row>
    <row r="133" spans="1:26" s="10" customFormat="1" ht="15.75" hidden="1" x14ac:dyDescent="0.25">
      <c r="A133" s="98"/>
      <c r="B133" s="98"/>
      <c r="C133" s="98"/>
      <c r="D133" s="98"/>
      <c r="E133" s="156"/>
      <c r="F133" s="166">
        <f>SUM(F126:F132)</f>
        <v>0</v>
      </c>
      <c r="G133" s="102"/>
      <c r="H133" s="245" t="s">
        <v>136</v>
      </c>
      <c r="I133" s="246"/>
      <c r="J133" s="246"/>
      <c r="K133" s="246"/>
      <c r="L133" s="246"/>
      <c r="M133" s="246"/>
      <c r="N133" s="246"/>
      <c r="O133" s="247"/>
      <c r="P133" s="167" t="str">
        <f>IF(R121=0,"",(P132/R121))</f>
        <v/>
      </c>
      <c r="Q133" s="98"/>
      <c r="R133" s="98"/>
      <c r="S133" s="158"/>
      <c r="T133" s="98"/>
      <c r="U133" s="98"/>
      <c r="V133" s="98"/>
      <c r="W133" s="98"/>
      <c r="X133" s="98"/>
      <c r="Y133" s="98"/>
      <c r="Z133" s="98"/>
    </row>
    <row r="134" spans="1:26" s="10" customFormat="1" hidden="1" x14ac:dyDescent="0.25">
      <c r="A134" s="98"/>
      <c r="B134" s="98"/>
      <c r="C134" s="98"/>
      <c r="D134" s="98"/>
      <c r="E134" s="156"/>
      <c r="F134" s="100"/>
      <c r="G134" s="102"/>
      <c r="H134" s="102"/>
      <c r="I134" s="102"/>
      <c r="J134" s="102"/>
      <c r="K134" s="102"/>
      <c r="L134" s="102"/>
      <c r="M134" s="102"/>
      <c r="N134" s="102"/>
      <c r="O134" s="102"/>
      <c r="P134" s="102"/>
      <c r="Q134" s="98"/>
      <c r="R134" s="98"/>
      <c r="S134" s="158"/>
      <c r="T134" s="98"/>
      <c r="U134" s="98"/>
      <c r="V134" s="98"/>
      <c r="W134" s="98"/>
      <c r="X134" s="98"/>
      <c r="Y134" s="98"/>
      <c r="Z134" s="98"/>
    </row>
    <row r="135" spans="1:26" hidden="1" x14ac:dyDescent="0.25">
      <c r="A135" s="98"/>
      <c r="B135" s="98"/>
      <c r="C135" s="98"/>
      <c r="D135" s="98"/>
      <c r="E135" s="156"/>
      <c r="F135" s="100"/>
      <c r="G135" s="102"/>
      <c r="H135" s="102"/>
      <c r="I135" s="102"/>
      <c r="J135" s="102"/>
      <c r="K135" s="102"/>
      <c r="L135" s="102"/>
      <c r="M135" s="102"/>
      <c r="N135" s="102"/>
      <c r="O135" s="102"/>
      <c r="P135" s="102"/>
      <c r="Q135" s="98"/>
      <c r="R135" s="98"/>
      <c r="S135" s="158"/>
      <c r="T135" s="98"/>
      <c r="U135" s="98"/>
      <c r="V135" s="98"/>
      <c r="W135" s="98"/>
      <c r="X135" s="98"/>
      <c r="Y135" s="98"/>
      <c r="Z135" s="98"/>
    </row>
    <row r="136" spans="1:26" hidden="1" x14ac:dyDescent="0.25">
      <c r="A136" s="98"/>
      <c r="B136" s="98"/>
      <c r="C136" s="168" t="s">
        <v>137</v>
      </c>
      <c r="D136" s="169"/>
      <c r="E136" s="169"/>
      <c r="F136" s="169"/>
      <c r="G136" s="169"/>
      <c r="H136" s="169"/>
      <c r="I136" s="169"/>
      <c r="J136" s="169"/>
      <c r="K136" s="169"/>
      <c r="L136" s="98"/>
      <c r="M136" s="98"/>
      <c r="N136" s="102"/>
      <c r="O136" s="102"/>
      <c r="P136" s="170" t="s">
        <v>138</v>
      </c>
      <c r="Q136" s="98"/>
      <c r="R136" s="98"/>
      <c r="S136" s="158"/>
      <c r="T136" s="98"/>
      <c r="U136" s="98"/>
      <c r="V136" s="98"/>
      <c r="W136" s="98"/>
      <c r="X136" s="98"/>
      <c r="Y136" s="98"/>
      <c r="Z136" s="98"/>
    </row>
    <row r="137" spans="1:26" ht="15" hidden="1" customHeight="1" x14ac:dyDescent="0.25">
      <c r="A137" s="98"/>
      <c r="B137" s="98"/>
      <c r="C137" s="234" t="s">
        <v>139</v>
      </c>
      <c r="D137" s="235"/>
      <c r="E137" s="235"/>
      <c r="F137" s="235"/>
      <c r="G137" s="235"/>
      <c r="H137" s="235"/>
      <c r="I137" s="235"/>
      <c r="J137" s="236"/>
      <c r="K137" s="171">
        <f>F133</f>
        <v>0</v>
      </c>
      <c r="L137" s="98"/>
      <c r="M137" s="98"/>
      <c r="N137" s="102"/>
      <c r="O137" s="102"/>
      <c r="P137" s="102"/>
      <c r="Q137" s="98"/>
      <c r="R137" s="98"/>
      <c r="S137" s="158"/>
      <c r="T137" s="98"/>
      <c r="U137" s="98"/>
      <c r="V137" s="98"/>
      <c r="W137" s="98"/>
      <c r="X137" s="98"/>
      <c r="Y137" s="98"/>
      <c r="Z137" s="98"/>
    </row>
    <row r="138" spans="1:26" ht="15" hidden="1" customHeight="1" x14ac:dyDescent="0.25">
      <c r="A138" s="98"/>
      <c r="B138" s="98"/>
      <c r="C138" s="234" t="s">
        <v>140</v>
      </c>
      <c r="D138" s="235"/>
      <c r="E138" s="235"/>
      <c r="F138" s="235"/>
      <c r="G138" s="235"/>
      <c r="H138" s="235"/>
      <c r="I138" s="235"/>
      <c r="J138" s="236"/>
      <c r="K138" s="171">
        <f>R121-K137</f>
        <v>0</v>
      </c>
      <c r="L138" s="98"/>
      <c r="M138" s="98"/>
      <c r="N138" s="102"/>
      <c r="O138" s="102"/>
      <c r="P138" s="102"/>
      <c r="Q138" s="98"/>
      <c r="R138" s="98"/>
      <c r="S138" s="158"/>
      <c r="T138" s="98"/>
      <c r="U138" s="98"/>
      <c r="V138" s="98"/>
      <c r="W138" s="98"/>
      <c r="X138" s="98"/>
      <c r="Y138" s="98"/>
      <c r="Z138" s="98"/>
    </row>
    <row r="139" spans="1:26" ht="15" hidden="1" customHeight="1" x14ac:dyDescent="0.25">
      <c r="A139" s="98"/>
      <c r="B139" s="98"/>
      <c r="C139" s="234" t="s">
        <v>138</v>
      </c>
      <c r="D139" s="235"/>
      <c r="E139" s="235"/>
      <c r="F139" s="235"/>
      <c r="G139" s="235"/>
      <c r="H139" s="235"/>
      <c r="I139" s="235"/>
      <c r="J139" s="236"/>
      <c r="K139" s="172">
        <f>((K138)-((K138/(1+O108))))</f>
        <v>0</v>
      </c>
      <c r="L139" s="98"/>
      <c r="M139" s="98"/>
      <c r="N139" s="157"/>
      <c r="O139" s="103"/>
      <c r="P139" s="100"/>
      <c r="Q139" s="98"/>
      <c r="R139" s="98"/>
      <c r="S139" s="158"/>
      <c r="T139" s="98"/>
      <c r="U139" s="98"/>
      <c r="V139" s="98"/>
      <c r="W139" s="98"/>
      <c r="X139" s="98"/>
      <c r="Y139" s="98"/>
      <c r="Z139" s="98"/>
    </row>
    <row r="140" spans="1:26" hidden="1" x14ac:dyDescent="0.25">
      <c r="A140" s="98"/>
      <c r="B140" s="98"/>
      <c r="C140" s="370" t="s">
        <v>147</v>
      </c>
      <c r="D140" s="371"/>
      <c r="E140" s="371"/>
      <c r="F140" s="371"/>
      <c r="G140" s="371"/>
      <c r="H140" s="371"/>
      <c r="I140" s="371"/>
      <c r="J140" s="372"/>
      <c r="K140" s="173">
        <v>0</v>
      </c>
      <c r="L140" s="98"/>
      <c r="M140" s="98"/>
      <c r="N140" s="157"/>
      <c r="O140" s="103"/>
      <c r="P140" s="100"/>
      <c r="Q140" s="98"/>
      <c r="R140" s="98"/>
      <c r="S140" s="158"/>
      <c r="T140" s="98"/>
      <c r="U140" s="98"/>
      <c r="V140" s="98"/>
      <c r="W140" s="98"/>
      <c r="X140" s="98"/>
      <c r="Y140" s="98"/>
      <c r="Z140" s="98"/>
    </row>
    <row r="141" spans="1:26" hidden="1" x14ac:dyDescent="0.25">
      <c r="A141" s="98"/>
      <c r="B141" s="98"/>
      <c r="C141" s="237" t="s">
        <v>141</v>
      </c>
      <c r="D141" s="238"/>
      <c r="E141" s="238"/>
      <c r="F141" s="238"/>
      <c r="G141" s="238"/>
      <c r="H141" s="238"/>
      <c r="I141" s="238"/>
      <c r="J141" s="373"/>
      <c r="K141" s="171">
        <v>0</v>
      </c>
      <c r="L141" s="98"/>
      <c r="M141" s="98"/>
      <c r="N141" s="157"/>
      <c r="O141" s="103"/>
      <c r="P141" s="100"/>
      <c r="Q141" s="98"/>
      <c r="R141" s="98"/>
      <c r="S141" s="158"/>
      <c r="T141" s="98"/>
      <c r="U141" s="98"/>
      <c r="V141" s="98"/>
      <c r="W141" s="98"/>
      <c r="X141" s="98"/>
      <c r="Y141" s="98"/>
      <c r="Z141" s="98"/>
    </row>
    <row r="142" spans="1:26" hidden="1" x14ac:dyDescent="0.25">
      <c r="A142" s="98"/>
      <c r="B142" s="98"/>
      <c r="C142" s="239" t="s">
        <v>142</v>
      </c>
      <c r="D142" s="240"/>
      <c r="E142" s="240"/>
      <c r="F142" s="240"/>
      <c r="G142" s="240"/>
      <c r="H142" s="240"/>
      <c r="I142" s="240"/>
      <c r="J142" s="241"/>
      <c r="K142" s="172">
        <f>SUM(K140:K141)</f>
        <v>0</v>
      </c>
      <c r="L142" s="98"/>
      <c r="M142" s="98"/>
      <c r="N142" s="157"/>
      <c r="O142" s="103"/>
      <c r="P142" s="100"/>
      <c r="Q142" s="98"/>
      <c r="R142" s="98"/>
      <c r="S142" s="158"/>
      <c r="T142" s="98"/>
      <c r="U142" s="98"/>
      <c r="V142" s="98"/>
      <c r="W142" s="98"/>
      <c r="X142" s="98"/>
      <c r="Y142" s="98"/>
      <c r="Z142" s="98"/>
    </row>
    <row r="143" spans="1:26" hidden="1" x14ac:dyDescent="0.25">
      <c r="A143" s="98"/>
      <c r="B143" s="98"/>
      <c r="C143" s="239" t="s">
        <v>143</v>
      </c>
      <c r="D143" s="240"/>
      <c r="E143" s="240"/>
      <c r="F143" s="240"/>
      <c r="G143" s="240"/>
      <c r="H143" s="240"/>
      <c r="I143" s="240"/>
      <c r="J143" s="241"/>
      <c r="K143" s="172">
        <f>K139-K142</f>
        <v>0</v>
      </c>
      <c r="L143" s="103">
        <f>K143</f>
        <v>0</v>
      </c>
      <c r="M143" s="98"/>
      <c r="N143" s="157"/>
      <c r="O143" s="103"/>
      <c r="P143" s="100"/>
      <c r="Q143" s="98"/>
      <c r="R143" s="98"/>
      <c r="S143" s="158"/>
      <c r="T143" s="98"/>
      <c r="U143" s="98"/>
      <c r="V143" s="98"/>
      <c r="W143" s="98"/>
      <c r="X143" s="98"/>
      <c r="Y143" s="98"/>
      <c r="Z143" s="98"/>
    </row>
    <row r="144" spans="1:26" hidden="1" x14ac:dyDescent="0.25">
      <c r="A144" s="98"/>
      <c r="B144" s="98"/>
      <c r="C144" s="98"/>
      <c r="D144" s="98"/>
      <c r="E144" s="156"/>
      <c r="F144" s="100"/>
      <c r="G144" s="102"/>
      <c r="H144" s="102"/>
      <c r="I144" s="102"/>
      <c r="J144" s="102"/>
      <c r="K144" s="102"/>
      <c r="L144" s="98"/>
      <c r="M144" s="98"/>
      <c r="N144" s="157"/>
      <c r="O144" s="103"/>
      <c r="P144" s="100"/>
      <c r="Q144" s="98"/>
      <c r="R144" s="98"/>
      <c r="S144" s="158"/>
      <c r="T144" s="98"/>
      <c r="U144" s="98"/>
      <c r="V144" s="98"/>
      <c r="W144" s="98"/>
      <c r="X144" s="98"/>
      <c r="Y144" s="98"/>
      <c r="Z144" s="98"/>
    </row>
    <row r="145" spans="1:26" hidden="1" x14ac:dyDescent="0.25">
      <c r="A145" s="98"/>
      <c r="B145" s="98"/>
      <c r="C145" s="98"/>
      <c r="D145" s="98"/>
      <c r="E145" s="156"/>
      <c r="F145" s="100"/>
      <c r="G145" s="102"/>
      <c r="H145" s="102"/>
      <c r="I145" s="102"/>
      <c r="J145" s="102"/>
      <c r="K145" s="102"/>
      <c r="L145" s="103"/>
      <c r="M145" s="157"/>
      <c r="N145" s="157"/>
      <c r="O145" s="103"/>
      <c r="P145" s="100"/>
      <c r="Q145" s="98"/>
      <c r="R145" s="98"/>
      <c r="S145" s="158"/>
      <c r="T145" s="98"/>
      <c r="U145" s="98"/>
      <c r="V145" s="98"/>
      <c r="W145" s="98"/>
      <c r="X145" s="98"/>
      <c r="Y145" s="98"/>
      <c r="Z145" s="98"/>
    </row>
    <row r="146" spans="1:26" hidden="1" x14ac:dyDescent="0.25">
      <c r="A146" s="98"/>
      <c r="B146" s="98"/>
      <c r="C146" s="98"/>
      <c r="D146" s="98"/>
      <c r="E146" s="156"/>
      <c r="F146" s="100"/>
      <c r="G146" s="102"/>
      <c r="H146" s="102"/>
      <c r="I146" s="102"/>
      <c r="J146" s="102"/>
      <c r="K146" s="102"/>
      <c r="L146" s="103"/>
      <c r="M146" s="157"/>
      <c r="N146" s="157"/>
      <c r="O146" s="103"/>
      <c r="P146" s="100"/>
      <c r="Q146" s="98"/>
      <c r="R146" s="98"/>
      <c r="S146" s="158"/>
      <c r="T146" s="98"/>
      <c r="U146" s="98"/>
      <c r="V146" s="98"/>
      <c r="W146" s="98"/>
      <c r="X146" s="98"/>
      <c r="Y146" s="98"/>
      <c r="Z146" s="98"/>
    </row>
    <row r="147" spans="1:26" x14ac:dyDescent="0.25">
      <c r="A147" s="98"/>
      <c r="B147" s="98"/>
      <c r="C147" s="98"/>
      <c r="D147" s="98"/>
      <c r="E147" s="156"/>
      <c r="F147" s="100"/>
      <c r="G147" s="102"/>
      <c r="H147" s="102"/>
      <c r="I147" s="102"/>
      <c r="J147" s="102"/>
      <c r="K147" s="102"/>
      <c r="L147" s="103"/>
      <c r="M147" s="157"/>
      <c r="N147" s="157"/>
      <c r="O147" s="103"/>
      <c r="P147" s="100"/>
      <c r="Q147" s="98"/>
      <c r="R147" s="98"/>
      <c r="S147" s="158"/>
      <c r="T147" s="98"/>
      <c r="U147" s="98"/>
      <c r="V147" s="98"/>
      <c r="W147" s="98"/>
      <c r="X147" s="98"/>
      <c r="Y147" s="98"/>
      <c r="Z147" s="98"/>
    </row>
    <row r="148" spans="1:26" x14ac:dyDescent="0.25">
      <c r="A148" s="98"/>
      <c r="B148" s="98"/>
      <c r="C148" s="98"/>
      <c r="D148" s="98"/>
      <c r="E148" s="156"/>
      <c r="F148" s="100"/>
      <c r="G148" s="102"/>
      <c r="H148" s="102"/>
      <c r="I148" s="102"/>
      <c r="J148" s="102"/>
      <c r="K148" s="102"/>
      <c r="L148" s="103"/>
      <c r="M148" s="157"/>
      <c r="N148" s="157"/>
      <c r="O148" s="103"/>
      <c r="P148" s="100"/>
      <c r="Q148" s="98"/>
      <c r="R148" s="98"/>
      <c r="S148" s="158"/>
      <c r="T148" s="98"/>
      <c r="U148" s="98"/>
      <c r="V148" s="98"/>
      <c r="W148" s="98"/>
      <c r="X148" s="98"/>
      <c r="Y148" s="98"/>
      <c r="Z148" s="98"/>
    </row>
    <row r="149" spans="1:26" x14ac:dyDescent="0.25">
      <c r="A149" s="98"/>
      <c r="B149" s="98"/>
      <c r="C149" s="98"/>
      <c r="D149" s="98"/>
      <c r="E149" s="156"/>
      <c r="F149" s="100"/>
      <c r="G149" s="102"/>
      <c r="H149" s="102"/>
      <c r="I149" s="102"/>
      <c r="J149" s="102"/>
      <c r="K149" s="102"/>
      <c r="L149" s="103"/>
      <c r="M149" s="157"/>
      <c r="N149" s="157"/>
      <c r="O149" s="103"/>
      <c r="P149" s="100"/>
      <c r="Q149" s="98"/>
      <c r="R149" s="98"/>
      <c r="S149" s="158"/>
      <c r="T149" s="98"/>
      <c r="U149" s="98"/>
      <c r="V149" s="98"/>
      <c r="W149" s="98"/>
      <c r="X149" s="98"/>
      <c r="Y149" s="98"/>
      <c r="Z149" s="98"/>
    </row>
    <row r="150" spans="1:26" x14ac:dyDescent="0.25">
      <c r="A150" s="98"/>
      <c r="B150" s="98"/>
      <c r="C150" s="98"/>
      <c r="D150" s="98"/>
      <c r="E150" s="156"/>
      <c r="F150" s="100"/>
      <c r="G150" s="102"/>
      <c r="H150" s="102"/>
      <c r="I150" s="102"/>
      <c r="J150" s="102"/>
      <c r="K150" s="102"/>
      <c r="L150" s="103"/>
      <c r="M150" s="157"/>
      <c r="N150" s="157"/>
      <c r="O150" s="103"/>
      <c r="P150" s="100"/>
      <c r="Q150" s="98"/>
      <c r="R150" s="98"/>
      <c r="S150" s="158"/>
      <c r="T150" s="98"/>
      <c r="U150" s="98"/>
      <c r="V150" s="98"/>
      <c r="W150" s="98"/>
      <c r="X150" s="98"/>
      <c r="Y150" s="98"/>
      <c r="Z150" s="98"/>
    </row>
    <row r="151" spans="1:26" x14ac:dyDescent="0.25">
      <c r="A151" s="98"/>
      <c r="B151" s="98"/>
      <c r="C151" s="98"/>
      <c r="D151" s="98"/>
      <c r="E151" s="156"/>
      <c r="F151" s="100"/>
      <c r="G151" s="102"/>
      <c r="H151" s="102"/>
      <c r="I151" s="102"/>
      <c r="J151" s="102"/>
      <c r="K151" s="102"/>
      <c r="L151" s="103"/>
      <c r="M151" s="157"/>
      <c r="N151" s="157"/>
      <c r="O151" s="103"/>
      <c r="P151" s="100"/>
      <c r="Q151" s="98"/>
      <c r="R151" s="98"/>
      <c r="S151" s="158"/>
      <c r="T151" s="98"/>
      <c r="U151" s="98"/>
      <c r="V151" s="98"/>
      <c r="W151" s="98"/>
      <c r="X151" s="98"/>
      <c r="Y151" s="98"/>
      <c r="Z151" s="98"/>
    </row>
    <row r="152" spans="1:26" x14ac:dyDescent="0.25">
      <c r="A152" s="98"/>
      <c r="B152" s="98"/>
      <c r="C152" s="98"/>
      <c r="D152" s="98"/>
      <c r="E152" s="156"/>
      <c r="F152" s="100"/>
      <c r="G152" s="102"/>
      <c r="H152" s="102"/>
      <c r="I152" s="102"/>
      <c r="J152" s="102"/>
      <c r="K152" s="102"/>
      <c r="L152" s="103"/>
      <c r="M152" s="157"/>
      <c r="N152" s="157"/>
      <c r="O152" s="103"/>
      <c r="P152" s="100"/>
      <c r="Q152" s="98"/>
      <c r="R152" s="98"/>
      <c r="S152" s="158"/>
      <c r="T152" s="98"/>
      <c r="U152" s="98"/>
      <c r="V152" s="98"/>
      <c r="W152" s="98"/>
      <c r="X152" s="98"/>
      <c r="Y152" s="98"/>
      <c r="Z152" s="98"/>
    </row>
    <row r="153" spans="1:26" x14ac:dyDescent="0.25">
      <c r="A153" s="98"/>
      <c r="B153" s="98"/>
      <c r="C153" s="98"/>
      <c r="D153" s="98"/>
      <c r="E153" s="156"/>
      <c r="F153" s="100"/>
      <c r="G153" s="102"/>
      <c r="H153" s="102"/>
      <c r="I153" s="102"/>
      <c r="J153" s="102"/>
      <c r="K153" s="102"/>
      <c r="L153" s="103"/>
      <c r="M153" s="157"/>
      <c r="N153" s="157"/>
      <c r="O153" s="103"/>
      <c r="P153" s="100"/>
      <c r="Q153" s="98"/>
      <c r="R153" s="98"/>
      <c r="S153" s="158"/>
      <c r="T153" s="98"/>
      <c r="U153" s="98"/>
      <c r="V153" s="98"/>
      <c r="W153" s="98"/>
      <c r="X153" s="98"/>
      <c r="Y153" s="98"/>
      <c r="Z153" s="98"/>
    </row>
    <row r="154" spans="1:26" x14ac:dyDescent="0.25">
      <c r="B154" s="98"/>
      <c r="C154" s="98"/>
      <c r="D154" s="98"/>
      <c r="E154" s="156"/>
      <c r="F154" s="100"/>
      <c r="G154" s="102"/>
      <c r="H154" s="102"/>
      <c r="I154" s="102"/>
      <c r="J154" s="102"/>
      <c r="K154" s="102"/>
      <c r="L154" s="103"/>
      <c r="M154" s="157"/>
      <c r="N154" s="157"/>
      <c r="O154" s="103"/>
      <c r="P154" s="100"/>
      <c r="Q154" s="98"/>
      <c r="R154" s="98"/>
      <c r="S154" s="158"/>
      <c r="T154" s="98"/>
      <c r="U154" s="98"/>
      <c r="V154" s="98"/>
      <c r="W154" s="98"/>
      <c r="X154" s="98"/>
      <c r="Y154" s="98"/>
      <c r="Z154" s="98"/>
    </row>
  </sheetData>
  <sheetProtection algorithmName="SHA-512" hashValue="FlcQqHWanP3k0dihlV9xjPx0x7RBlEFidStSYGJE1YZ8YXIJqr8xa/Jxt3Ai2NGNipyWmAjhfqfkYoQgrNHhvg==" saltValue="HEF68g1U5ICbP2eZA+bqFw==" spinCount="100000" sheet="1" formatCells="0" formatRows="0" insertRows="0" selectLockedCells="1"/>
  <mergeCells count="227">
    <mergeCell ref="C139:J139"/>
    <mergeCell ref="C140:J140"/>
    <mergeCell ref="C141:J141"/>
    <mergeCell ref="C142:J142"/>
    <mergeCell ref="C143:J143"/>
    <mergeCell ref="H130:O130"/>
    <mergeCell ref="H131:O131"/>
    <mergeCell ref="H132:O132"/>
    <mergeCell ref="H133:O133"/>
    <mergeCell ref="C137:J137"/>
    <mergeCell ref="C138:J138"/>
    <mergeCell ref="B121:Q121"/>
    <mergeCell ref="H125:O125"/>
    <mergeCell ref="H126:O126"/>
    <mergeCell ref="H127:O127"/>
    <mergeCell ref="H128:O128"/>
    <mergeCell ref="H129:O129"/>
    <mergeCell ref="C115:E115"/>
    <mergeCell ref="I115:Q115"/>
    <mergeCell ref="B116:Q116"/>
    <mergeCell ref="B117:Q117"/>
    <mergeCell ref="B118:Q118"/>
    <mergeCell ref="B119:Q119"/>
    <mergeCell ref="C111:F111"/>
    <mergeCell ref="C112:F112"/>
    <mergeCell ref="C113:F113"/>
    <mergeCell ref="I113:N113"/>
    <mergeCell ref="O113:P113"/>
    <mergeCell ref="D114:F114"/>
    <mergeCell ref="M114:Q114"/>
    <mergeCell ref="C108:G108"/>
    <mergeCell ref="I108:N108"/>
    <mergeCell ref="O108:P108"/>
    <mergeCell ref="I109:M109"/>
    <mergeCell ref="O109:P109"/>
    <mergeCell ref="O110:P110"/>
    <mergeCell ref="B103:D103"/>
    <mergeCell ref="E103:Q103"/>
    <mergeCell ref="B104:D104"/>
    <mergeCell ref="E104:Q104"/>
    <mergeCell ref="B105:Q105"/>
    <mergeCell ref="B106:R106"/>
    <mergeCell ref="B100:D100"/>
    <mergeCell ref="E100:Q100"/>
    <mergeCell ref="B101:D101"/>
    <mergeCell ref="E101:Q101"/>
    <mergeCell ref="B102:D102"/>
    <mergeCell ref="E102:Q102"/>
    <mergeCell ref="B96:Q96"/>
    <mergeCell ref="B97:R97"/>
    <mergeCell ref="B98:D98"/>
    <mergeCell ref="E98:R98"/>
    <mergeCell ref="B99:D99"/>
    <mergeCell ref="E99:Q99"/>
    <mergeCell ref="B94:D94"/>
    <mergeCell ref="E94:G94"/>
    <mergeCell ref="H94:O94"/>
    <mergeCell ref="B95:D95"/>
    <mergeCell ref="E95:G95"/>
    <mergeCell ref="H95:O95"/>
    <mergeCell ref="B92:D92"/>
    <mergeCell ref="E92:G92"/>
    <mergeCell ref="H92:O92"/>
    <mergeCell ref="B93:D93"/>
    <mergeCell ref="E93:G93"/>
    <mergeCell ref="H93:O93"/>
    <mergeCell ref="B90:D90"/>
    <mergeCell ref="E90:G90"/>
    <mergeCell ref="H90:O90"/>
    <mergeCell ref="B91:D91"/>
    <mergeCell ref="E91:G91"/>
    <mergeCell ref="H91:O91"/>
    <mergeCell ref="B86:Q86"/>
    <mergeCell ref="B87:R87"/>
    <mergeCell ref="B88:D88"/>
    <mergeCell ref="E88:G88"/>
    <mergeCell ref="H88:O88"/>
    <mergeCell ref="B89:D89"/>
    <mergeCell ref="E89:G89"/>
    <mergeCell ref="H89:O89"/>
    <mergeCell ref="B83:D83"/>
    <mergeCell ref="E83:Q83"/>
    <mergeCell ref="B84:D84"/>
    <mergeCell ref="E84:Q84"/>
    <mergeCell ref="B85:D85"/>
    <mergeCell ref="E85:Q85"/>
    <mergeCell ref="B80:D80"/>
    <mergeCell ref="E80:Q80"/>
    <mergeCell ref="B81:D81"/>
    <mergeCell ref="E81:Q81"/>
    <mergeCell ref="B82:D82"/>
    <mergeCell ref="E82:Q82"/>
    <mergeCell ref="B76:C76"/>
    <mergeCell ref="D76:G76"/>
    <mergeCell ref="H76:O76"/>
    <mergeCell ref="B77:Q77"/>
    <mergeCell ref="B78:R78"/>
    <mergeCell ref="B79:D79"/>
    <mergeCell ref="E79:Q79"/>
    <mergeCell ref="B74:C74"/>
    <mergeCell ref="D74:G74"/>
    <mergeCell ref="H74:O74"/>
    <mergeCell ref="B75:C75"/>
    <mergeCell ref="D75:G75"/>
    <mergeCell ref="H75:O75"/>
    <mergeCell ref="B72:C72"/>
    <mergeCell ref="D72:G72"/>
    <mergeCell ref="H72:O72"/>
    <mergeCell ref="B73:C73"/>
    <mergeCell ref="D73:G73"/>
    <mergeCell ref="H73:O73"/>
    <mergeCell ref="C68:E68"/>
    <mergeCell ref="F68:Q68"/>
    <mergeCell ref="B69:Q69"/>
    <mergeCell ref="B70:R70"/>
    <mergeCell ref="B71:C71"/>
    <mergeCell ref="D71:G71"/>
    <mergeCell ref="H71:O71"/>
    <mergeCell ref="B65:C65"/>
    <mergeCell ref="D65:Q65"/>
    <mergeCell ref="C66:E66"/>
    <mergeCell ref="F66:Q66"/>
    <mergeCell ref="B67:C67"/>
    <mergeCell ref="D67:Q67"/>
    <mergeCell ref="B62:C62"/>
    <mergeCell ref="D62:Q62"/>
    <mergeCell ref="B63:C63"/>
    <mergeCell ref="D63:Q63"/>
    <mergeCell ref="C64:E64"/>
    <mergeCell ref="F64:Q64"/>
    <mergeCell ref="B58:C58"/>
    <mergeCell ref="D58:P58"/>
    <mergeCell ref="B59:C59"/>
    <mergeCell ref="D59:P59"/>
    <mergeCell ref="B60:Q60"/>
    <mergeCell ref="B61:R61"/>
    <mergeCell ref="B54:C54"/>
    <mergeCell ref="D54:K54"/>
    <mergeCell ref="B55:P55"/>
    <mergeCell ref="B56:R56"/>
    <mergeCell ref="B57:C57"/>
    <mergeCell ref="D57:P57"/>
    <mergeCell ref="B51:C51"/>
    <mergeCell ref="D51:M51"/>
    <mergeCell ref="B52:C52"/>
    <mergeCell ref="D52:K52"/>
    <mergeCell ref="B53:C53"/>
    <mergeCell ref="D53:K53"/>
    <mergeCell ref="B47:P47"/>
    <mergeCell ref="B48:R48"/>
    <mergeCell ref="B49:C49"/>
    <mergeCell ref="D49:M49"/>
    <mergeCell ref="B50:C50"/>
    <mergeCell ref="D50:M50"/>
    <mergeCell ref="B44:C44"/>
    <mergeCell ref="D44:K44"/>
    <mergeCell ref="B45:C45"/>
    <mergeCell ref="D45:K45"/>
    <mergeCell ref="B46:C46"/>
    <mergeCell ref="D46:K46"/>
    <mergeCell ref="B41:C41"/>
    <mergeCell ref="D41:K41"/>
    <mergeCell ref="B42:C42"/>
    <mergeCell ref="D42:K42"/>
    <mergeCell ref="B43:C43"/>
    <mergeCell ref="D43:K43"/>
    <mergeCell ref="B38:C38"/>
    <mergeCell ref="D38:K38"/>
    <mergeCell ref="B39:C39"/>
    <mergeCell ref="D39:K39"/>
    <mergeCell ref="B40:C40"/>
    <mergeCell ref="D40:K40"/>
    <mergeCell ref="B35:C35"/>
    <mergeCell ref="D35:M35"/>
    <mergeCell ref="B36:C36"/>
    <mergeCell ref="D36:M36"/>
    <mergeCell ref="B37:C37"/>
    <mergeCell ref="D37:K37"/>
    <mergeCell ref="B32:C32"/>
    <mergeCell ref="D32:M32"/>
    <mergeCell ref="B33:C33"/>
    <mergeCell ref="D33:M33"/>
    <mergeCell ref="B34:C34"/>
    <mergeCell ref="D34:M34"/>
    <mergeCell ref="B29:C29"/>
    <mergeCell ref="D29:M29"/>
    <mergeCell ref="B30:C30"/>
    <mergeCell ref="D30:M30"/>
    <mergeCell ref="B31:C31"/>
    <mergeCell ref="D31:M31"/>
    <mergeCell ref="B26:C26"/>
    <mergeCell ref="D26:M26"/>
    <mergeCell ref="B27:C27"/>
    <mergeCell ref="D27:M27"/>
    <mergeCell ref="B28:C28"/>
    <mergeCell ref="D28:M28"/>
    <mergeCell ref="B23:C23"/>
    <mergeCell ref="D23:M23"/>
    <mergeCell ref="B24:C24"/>
    <mergeCell ref="D24:M24"/>
    <mergeCell ref="B25:C25"/>
    <mergeCell ref="D25:M25"/>
    <mergeCell ref="B19:P19"/>
    <mergeCell ref="B20:R20"/>
    <mergeCell ref="B21:C21"/>
    <mergeCell ref="D21:M21"/>
    <mergeCell ref="B22:C22"/>
    <mergeCell ref="D22:M22"/>
    <mergeCell ref="B18:C18"/>
    <mergeCell ref="D18:M18"/>
    <mergeCell ref="B8:D8"/>
    <mergeCell ref="B10:D10"/>
    <mergeCell ref="B13:R13"/>
    <mergeCell ref="B14:C14"/>
    <mergeCell ref="D14:M14"/>
    <mergeCell ref="B15:C15"/>
    <mergeCell ref="D15:M15"/>
    <mergeCell ref="B2:R2"/>
    <mergeCell ref="B3:R3"/>
    <mergeCell ref="B5:D5"/>
    <mergeCell ref="G5:I5"/>
    <mergeCell ref="B7:D7"/>
    <mergeCell ref="G7:I7"/>
    <mergeCell ref="B16:C16"/>
    <mergeCell ref="D16:M16"/>
    <mergeCell ref="B17:C17"/>
    <mergeCell ref="D17:M17"/>
  </mergeCells>
  <conditionalFormatting sqref="P133">
    <cfRule type="cellIs" dxfId="9" priority="3" operator="greaterThan">
      <formula>0.25</formula>
    </cfRule>
  </conditionalFormatting>
  <conditionalFormatting sqref="K142">
    <cfRule type="cellIs" dxfId="8" priority="2" operator="greaterThan">
      <formula>$J$99</formula>
    </cfRule>
  </conditionalFormatting>
  <conditionalFormatting sqref="K143">
    <cfRule type="cellIs" dxfId="7" priority="1" operator="lessThan">
      <formula>0</formula>
    </cfRule>
  </conditionalFormatting>
  <pageMargins left="0.25" right="0.25" top="0.75" bottom="0.75" header="0.3" footer="0.3"/>
  <pageSetup scale="76" fitToHeight="50" orientation="landscape" r:id="rId1"/>
  <headerFooter>
    <oddFooter>Page &amp;P of &amp;N</oddFooter>
  </headerFooter>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E07715CF-15EE-4C4E-8415-562E0286BB94}">
          <x14:formula1>
            <xm:f>' Budget'!$W$69:$W$73</xm:f>
          </x14:formula1>
          <xm:sqref>E8</xm:sqref>
        </x14:dataValidation>
        <x14:dataValidation type="list" allowBlank="1" showInputMessage="1" showErrorMessage="1" xr:uid="{9AB613A2-ED8C-4ADC-A290-346071233A6D}">
          <x14:formula1>
            <xm:f>' Budget'!$V$69:$V$73</xm:f>
          </x14:formula1>
          <xm:sqref>B2:R2</xm:sqref>
        </x14:dataValidation>
        <x14:dataValidation type="list" allowBlank="1" showInputMessage="1" showErrorMessage="1" xr:uid="{48D9DC24-B3E2-43BF-B670-4FE1EAFA9BD3}">
          <x14:formula1>
            <xm:f>'DROP-DOWNS'!$J$2:$J$3</xm:f>
          </x14:formula1>
          <xm:sqref>B72:C76</xm:sqref>
        </x14:dataValidation>
        <x14:dataValidation type="list" allowBlank="1" showInputMessage="1" showErrorMessage="1" xr:uid="{D2B4B653-F7D3-47DB-A038-FC4D4DCAA552}">
          <x14:formula1>
            <xm:f>'DROP-DOWNS'!$R$2:$R$6</xm:f>
          </x14:formula1>
          <xm:sqref>B80:D85</xm:sqref>
        </x14:dataValidation>
        <x14:dataValidation type="list" allowBlank="1" showInputMessage="1" showErrorMessage="1" xr:uid="{8BBD485B-9D6A-4617-8B09-D08769B72011}">
          <x14:formula1>
            <xm:f>'DROP-DOWNS'!$R$9:$R$18</xm:f>
          </x14:formula1>
          <xm:sqref>B89:D92</xm:sqref>
        </x14:dataValidation>
        <x14:dataValidation type="list" allowBlank="1" showInputMessage="1" showErrorMessage="1" xr:uid="{1A2CA905-A0EE-4689-A3F1-4BA74B66913B}">
          <x14:formula1>
            <xm:f>'DROP-DOWNS'!$R$21:$R$27</xm:f>
          </x14:formula1>
          <xm:sqref>B99:D104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A561A-720B-4622-8920-DF95047F093E}">
  <sheetPr>
    <tabColor theme="3" tint="0.79998168889431442"/>
  </sheetPr>
  <dimension ref="A1:AA148"/>
  <sheetViews>
    <sheetView showGridLines="0" topLeftCell="A97" zoomScale="90" zoomScaleNormal="90" workbookViewId="0">
      <selection activeCell="R118" sqref="B118:R118"/>
    </sheetView>
  </sheetViews>
  <sheetFormatPr defaultColWidth="9.140625" defaultRowHeight="15" x14ac:dyDescent="0.25"/>
  <cols>
    <col min="1" max="1" width="3.42578125" customWidth="1"/>
    <col min="2" max="2" width="8.140625" customWidth="1"/>
    <col min="3" max="3" width="8.42578125" customWidth="1"/>
    <col min="4" max="4" width="11.85546875" customWidth="1"/>
    <col min="5" max="5" width="11.85546875" style="1" customWidth="1"/>
    <col min="6" max="6" width="11.85546875" style="11" customWidth="1"/>
    <col min="7" max="8" width="11.85546875" style="10" customWidth="1"/>
    <col min="9" max="9" width="12.85546875" style="10" customWidth="1"/>
    <col min="10" max="10" width="11.85546875" style="10" customWidth="1"/>
    <col min="11" max="11" width="6.42578125" style="10" customWidth="1"/>
    <col min="12" max="12" width="9.5703125" style="7" customWidth="1"/>
    <col min="13" max="14" width="9.5703125" style="2" customWidth="1"/>
    <col min="15" max="15" width="9.5703125" style="7" customWidth="1"/>
    <col min="16" max="16" width="9.5703125" style="11" customWidth="1"/>
    <col min="17" max="18" width="15.7109375" customWidth="1"/>
    <col min="19" max="19" width="3.42578125" style="59" customWidth="1"/>
    <col min="20" max="20" width="4.28515625" hidden="1" customWidth="1"/>
    <col min="21" max="21" width="15.7109375" hidden="1" customWidth="1"/>
    <col min="22" max="22" width="27.5703125" hidden="1" customWidth="1"/>
    <col min="23" max="23" width="17.28515625" hidden="1" customWidth="1"/>
    <col min="24" max="24" width="10.5703125" hidden="1" customWidth="1"/>
    <col min="25" max="25" width="9.140625" hidden="1" customWidth="1"/>
    <col min="26" max="26" width="10.5703125" bestFit="1" customWidth="1"/>
  </cols>
  <sheetData>
    <row r="1" spans="1:27" x14ac:dyDescent="0.25">
      <c r="A1" s="105"/>
      <c r="B1" s="105"/>
      <c r="C1" s="105"/>
      <c r="D1" s="105"/>
      <c r="E1" s="105"/>
      <c r="F1" s="105"/>
      <c r="G1" s="105"/>
      <c r="H1" s="105"/>
      <c r="I1" s="105"/>
      <c r="J1" s="105"/>
      <c r="K1" s="105"/>
      <c r="L1" s="105"/>
      <c r="M1" s="105"/>
      <c r="N1" s="105"/>
      <c r="O1" s="105"/>
      <c r="P1" s="105"/>
      <c r="Q1" s="105"/>
      <c r="R1" s="105"/>
      <c r="S1" s="105"/>
      <c r="T1" s="106"/>
      <c r="U1" s="106"/>
      <c r="V1" s="106"/>
      <c r="W1" s="106"/>
      <c r="X1" s="98"/>
      <c r="Y1" s="98"/>
      <c r="Z1" s="98"/>
      <c r="AA1" s="98"/>
    </row>
    <row r="2" spans="1:27" ht="29.45" customHeight="1" x14ac:dyDescent="0.25">
      <c r="A2" s="105"/>
      <c r="B2" s="379"/>
      <c r="C2" s="380"/>
      <c r="D2" s="380"/>
      <c r="E2" s="380"/>
      <c r="F2" s="380"/>
      <c r="G2" s="380"/>
      <c r="H2" s="380"/>
      <c r="I2" s="380"/>
      <c r="J2" s="380"/>
      <c r="K2" s="380"/>
      <c r="L2" s="380"/>
      <c r="M2" s="380"/>
      <c r="N2" s="380"/>
      <c r="O2" s="380"/>
      <c r="P2" s="380"/>
      <c r="Q2" s="380"/>
      <c r="R2" s="381"/>
      <c r="S2" s="105"/>
      <c r="T2" s="106"/>
      <c r="U2" s="106"/>
      <c r="V2" s="106"/>
      <c r="W2" s="106"/>
      <c r="X2" s="98"/>
      <c r="Y2" s="98"/>
      <c r="Z2" s="98"/>
      <c r="AA2" s="98"/>
    </row>
    <row r="3" spans="1:27" ht="29.45" customHeight="1" x14ac:dyDescent="0.25">
      <c r="A3" s="105"/>
      <c r="B3" s="271" t="s">
        <v>150</v>
      </c>
      <c r="C3" s="272"/>
      <c r="D3" s="272"/>
      <c r="E3" s="272"/>
      <c r="F3" s="272"/>
      <c r="G3" s="272"/>
      <c r="H3" s="272"/>
      <c r="I3" s="272"/>
      <c r="J3" s="272"/>
      <c r="K3" s="272"/>
      <c r="L3" s="272"/>
      <c r="M3" s="272"/>
      <c r="N3" s="272"/>
      <c r="O3" s="272"/>
      <c r="P3" s="272"/>
      <c r="Q3" s="272"/>
      <c r="R3" s="273"/>
      <c r="S3" s="105"/>
      <c r="T3" s="106"/>
      <c r="U3" s="106"/>
      <c r="V3" s="106"/>
      <c r="W3" s="106"/>
      <c r="X3" s="98"/>
      <c r="Y3" s="98"/>
      <c r="Z3" s="98"/>
      <c r="AA3" s="98"/>
    </row>
    <row r="4" spans="1:27" ht="8.25" customHeight="1" x14ac:dyDescent="0.25">
      <c r="A4" s="105"/>
      <c r="B4" s="105"/>
      <c r="C4" s="105"/>
      <c r="D4" s="105"/>
      <c r="E4" s="105"/>
      <c r="F4" s="105"/>
      <c r="G4" s="105"/>
      <c r="H4" s="105"/>
      <c r="I4" s="105"/>
      <c r="J4" s="105"/>
      <c r="K4" s="105"/>
      <c r="L4" s="105"/>
      <c r="M4" s="105"/>
      <c r="N4" s="105"/>
      <c r="O4" s="105"/>
      <c r="P4" s="105"/>
      <c r="Q4" s="105"/>
      <c r="R4" s="105"/>
      <c r="S4" s="105"/>
      <c r="T4" s="106"/>
      <c r="U4" s="106"/>
      <c r="V4" s="106"/>
      <c r="W4" s="106"/>
      <c r="X4" s="98"/>
      <c r="Y4" s="98"/>
      <c r="Z4" s="98"/>
      <c r="AA4" s="98"/>
    </row>
    <row r="5" spans="1:27" ht="30" hidden="1" customHeight="1" x14ac:dyDescent="0.25">
      <c r="A5" s="105"/>
      <c r="B5" s="274" t="str">
        <f>[1]Cover!B10</f>
        <v>FY22 Award for this Fund Code</v>
      </c>
      <c r="C5" s="275"/>
      <c r="D5" s="276"/>
      <c r="E5" s="107">
        <f>[1]Cover!C10</f>
        <v>0</v>
      </c>
      <c r="F5" s="105"/>
      <c r="G5" s="277" t="str">
        <f>IF([1]Cover!C26="","If approved, enter the indirect cost rate on cover page", "DESE Approved Indirect Cost Rate")</f>
        <v>If approved, enter the indirect cost rate on cover page</v>
      </c>
      <c r="H5" s="278"/>
      <c r="I5" s="279"/>
      <c r="J5" s="108">
        <f>[1]Cover!C26</f>
        <v>0</v>
      </c>
      <c r="K5" s="105"/>
      <c r="L5" s="105"/>
      <c r="M5" s="105"/>
      <c r="N5" s="105"/>
      <c r="O5" s="105"/>
      <c r="P5" s="105"/>
      <c r="Q5" s="105"/>
      <c r="R5" s="105"/>
      <c r="S5" s="105"/>
      <c r="T5" s="106"/>
      <c r="U5" s="106"/>
      <c r="V5" s="106"/>
      <c r="W5" s="106"/>
      <c r="X5" s="98"/>
      <c r="Y5" s="98"/>
      <c r="Z5" s="98"/>
      <c r="AA5" s="98"/>
    </row>
    <row r="6" spans="1:27" ht="8.25" hidden="1" customHeight="1" x14ac:dyDescent="0.25">
      <c r="A6" s="105"/>
      <c r="B6" s="105"/>
      <c r="C6" s="105"/>
      <c r="D6" s="109"/>
      <c r="E6" s="105"/>
      <c r="F6" s="105"/>
      <c r="G6" s="105"/>
      <c r="H6" s="105"/>
      <c r="I6" s="105"/>
      <c r="J6" s="105"/>
      <c r="K6" s="105"/>
      <c r="L6" s="105"/>
      <c r="M6" s="105"/>
      <c r="N6" s="105"/>
      <c r="O6" s="105"/>
      <c r="P6" s="105"/>
      <c r="Q6" s="105"/>
      <c r="R6" s="105"/>
      <c r="S6" s="105"/>
      <c r="T6" s="106"/>
      <c r="U6" s="106"/>
      <c r="V6" s="106"/>
      <c r="W6" s="106"/>
      <c r="X6" s="98"/>
      <c r="Y6" s="98"/>
      <c r="Z6" s="98"/>
      <c r="AA6" s="98"/>
    </row>
    <row r="7" spans="1:27" ht="30" hidden="1" customHeight="1" x14ac:dyDescent="0.25">
      <c r="A7" s="105"/>
      <c r="B7" s="274" t="str">
        <f>[1]Cover!B17</f>
        <v>Outstation Funds</v>
      </c>
      <c r="C7" s="275"/>
      <c r="D7" s="276"/>
      <c r="E7" s="107">
        <f>[1]Cover!C17</f>
        <v>0</v>
      </c>
      <c r="F7" s="105"/>
      <c r="G7" s="277" t="s">
        <v>50</v>
      </c>
      <c r="H7" s="278"/>
      <c r="I7" s="279"/>
      <c r="J7" s="107">
        <f>E5-[1]Cover!C14</f>
        <v>0</v>
      </c>
      <c r="K7" s="105"/>
      <c r="L7" s="105"/>
      <c r="M7" s="105"/>
      <c r="N7" s="105"/>
      <c r="O7" s="105"/>
      <c r="P7" s="105"/>
      <c r="Q7" s="105"/>
      <c r="R7" s="105"/>
      <c r="S7" s="105"/>
      <c r="T7" s="106"/>
      <c r="U7" s="106"/>
      <c r="V7" s="106"/>
      <c r="W7" s="106"/>
      <c r="X7" s="98"/>
      <c r="Y7" s="98"/>
      <c r="Z7" s="98"/>
      <c r="AA7" s="98"/>
    </row>
    <row r="8" spans="1:27" ht="30" customHeight="1" x14ac:dyDescent="0.25">
      <c r="A8" s="105"/>
      <c r="B8" s="274" t="s">
        <v>145</v>
      </c>
      <c r="C8" s="275"/>
      <c r="D8" s="276"/>
      <c r="E8" s="66"/>
      <c r="F8" s="105"/>
      <c r="G8" s="105"/>
      <c r="H8" s="105"/>
      <c r="I8" s="105"/>
      <c r="J8" s="105"/>
      <c r="K8" s="105"/>
      <c r="L8" s="105"/>
      <c r="M8" s="105"/>
      <c r="N8" s="105"/>
      <c r="O8" s="105"/>
      <c r="P8" s="105"/>
      <c r="Q8" s="105"/>
      <c r="R8" s="105"/>
      <c r="S8" s="105"/>
      <c r="T8" s="106"/>
      <c r="U8" s="106"/>
      <c r="V8" s="106"/>
      <c r="W8" s="106"/>
      <c r="X8" s="98"/>
      <c r="Y8" s="98"/>
      <c r="Z8" s="98"/>
      <c r="AA8" s="98"/>
    </row>
    <row r="9" spans="1:27" ht="8.25" customHeight="1" x14ac:dyDescent="0.25">
      <c r="A9" s="105"/>
      <c r="B9" s="105"/>
      <c r="C9" s="105"/>
      <c r="D9" s="109"/>
      <c r="E9" s="105"/>
      <c r="F9" s="105"/>
      <c r="G9" s="105"/>
      <c r="H9" s="105"/>
      <c r="I9" s="105"/>
      <c r="J9" s="105"/>
      <c r="K9" s="105"/>
      <c r="L9" s="105"/>
      <c r="M9" s="105"/>
      <c r="N9" s="105"/>
      <c r="O9" s="105"/>
      <c r="P9" s="105"/>
      <c r="Q9" s="105"/>
      <c r="R9" s="105"/>
      <c r="S9" s="105"/>
      <c r="T9" s="106"/>
      <c r="U9" s="106"/>
      <c r="V9" s="106"/>
      <c r="W9" s="106"/>
      <c r="X9" s="98"/>
      <c r="Y9" s="98"/>
      <c r="Z9" s="98"/>
      <c r="AA9" s="98"/>
    </row>
    <row r="10" spans="1:27" ht="30" customHeight="1" x14ac:dyDescent="0.25">
      <c r="A10" s="105"/>
      <c r="B10" s="374" t="s">
        <v>146</v>
      </c>
      <c r="C10" s="278"/>
      <c r="D10" s="279"/>
      <c r="E10" s="67"/>
      <c r="F10" s="105"/>
      <c r="G10" s="105"/>
      <c r="H10" s="105"/>
      <c r="I10" s="105"/>
      <c r="J10" s="105"/>
      <c r="K10" s="105"/>
      <c r="L10" s="105"/>
      <c r="M10" s="105"/>
      <c r="N10" s="105"/>
      <c r="O10" s="105"/>
      <c r="P10" s="105"/>
      <c r="Q10" s="105"/>
      <c r="R10" s="105"/>
      <c r="S10" s="105"/>
      <c r="T10" s="106"/>
      <c r="U10" s="106"/>
      <c r="V10" s="106"/>
      <c r="W10" s="106"/>
      <c r="X10" s="98"/>
      <c r="Y10" s="98"/>
      <c r="Z10" s="98"/>
      <c r="AA10" s="98"/>
    </row>
    <row r="11" spans="1:27" ht="8.25" customHeight="1" x14ac:dyDescent="0.25">
      <c r="A11" s="105"/>
      <c r="B11" s="105"/>
      <c r="C11" s="105"/>
      <c r="D11" s="109"/>
      <c r="E11" s="105"/>
      <c r="F11" s="105"/>
      <c r="G11" s="105"/>
      <c r="H11" s="105"/>
      <c r="I11" s="105"/>
      <c r="J11" s="105"/>
      <c r="K11" s="105"/>
      <c r="L11" s="105"/>
      <c r="M11" s="105"/>
      <c r="N11" s="105"/>
      <c r="O11" s="105"/>
      <c r="P11" s="105"/>
      <c r="Q11" s="105"/>
      <c r="R11" s="105"/>
      <c r="S11" s="105"/>
      <c r="T11" s="106"/>
      <c r="U11" s="106"/>
      <c r="V11" s="106"/>
      <c r="W11" s="106"/>
      <c r="X11" s="98"/>
      <c r="Y11" s="98"/>
      <c r="Z11" s="98"/>
      <c r="AA11" s="98"/>
    </row>
    <row r="12" spans="1:27" ht="9" customHeight="1" x14ac:dyDescent="0.25">
      <c r="A12" s="105"/>
      <c r="B12" s="105"/>
      <c r="C12" s="105"/>
      <c r="D12" s="105"/>
      <c r="E12" s="105"/>
      <c r="F12" s="105"/>
      <c r="G12" s="105"/>
      <c r="H12" s="105"/>
      <c r="I12" s="105"/>
      <c r="J12" s="105"/>
      <c r="K12" s="105"/>
      <c r="L12" s="105"/>
      <c r="M12" s="105"/>
      <c r="N12" s="105"/>
      <c r="O12" s="105"/>
      <c r="P12" s="105"/>
      <c r="Q12" s="105"/>
      <c r="R12" s="105"/>
      <c r="S12" s="105"/>
      <c r="T12" s="106"/>
      <c r="U12" s="106"/>
      <c r="V12" s="106"/>
      <c r="W12" s="106"/>
      <c r="X12" s="98"/>
      <c r="Y12" s="98"/>
      <c r="Z12" s="98"/>
      <c r="AA12" s="98"/>
    </row>
    <row r="13" spans="1:27" ht="15.75" customHeight="1" x14ac:dyDescent="0.25">
      <c r="A13" s="105"/>
      <c r="B13" s="263" t="s">
        <v>51</v>
      </c>
      <c r="C13" s="264"/>
      <c r="D13" s="264"/>
      <c r="E13" s="264"/>
      <c r="F13" s="264"/>
      <c r="G13" s="264"/>
      <c r="H13" s="264"/>
      <c r="I13" s="264"/>
      <c r="J13" s="264"/>
      <c r="K13" s="264"/>
      <c r="L13" s="264"/>
      <c r="M13" s="264"/>
      <c r="N13" s="264"/>
      <c r="O13" s="264"/>
      <c r="P13" s="264"/>
      <c r="Q13" s="264"/>
      <c r="R13" s="265"/>
      <c r="S13" s="105"/>
      <c r="T13" s="106"/>
      <c r="U13" s="106"/>
      <c r="V13" s="110" t="s">
        <v>52</v>
      </c>
      <c r="W13" s="106"/>
      <c r="X13" s="98"/>
      <c r="Y13" s="98"/>
      <c r="Z13" s="98"/>
      <c r="AA13" s="98"/>
    </row>
    <row r="14" spans="1:27" ht="39.950000000000003" customHeight="1" x14ac:dyDescent="0.25">
      <c r="A14" s="105"/>
      <c r="B14" s="259" t="s">
        <v>53</v>
      </c>
      <c r="C14" s="260"/>
      <c r="D14" s="259" t="s">
        <v>54</v>
      </c>
      <c r="E14" s="286"/>
      <c r="F14" s="286"/>
      <c r="G14" s="286"/>
      <c r="H14" s="286"/>
      <c r="I14" s="286"/>
      <c r="J14" s="286"/>
      <c r="K14" s="286"/>
      <c r="L14" s="286"/>
      <c r="M14" s="260"/>
      <c r="N14" s="210" t="s">
        <v>55</v>
      </c>
      <c r="O14" s="210" t="s">
        <v>56</v>
      </c>
      <c r="P14" s="210" t="s">
        <v>57</v>
      </c>
      <c r="Q14" s="210" t="s">
        <v>58</v>
      </c>
      <c r="R14" s="210" t="s">
        <v>59</v>
      </c>
      <c r="S14" s="105"/>
      <c r="T14" s="106"/>
      <c r="U14" s="106"/>
      <c r="V14" s="110"/>
      <c r="W14" s="106"/>
      <c r="X14" s="98"/>
      <c r="Y14" s="98"/>
      <c r="Z14" s="98"/>
      <c r="AA14" s="98"/>
    </row>
    <row r="15" spans="1:27" ht="39.950000000000003" customHeight="1" x14ac:dyDescent="0.25">
      <c r="A15" s="105"/>
      <c r="B15" s="266"/>
      <c r="C15" s="267"/>
      <c r="D15" s="345"/>
      <c r="E15" s="346"/>
      <c r="F15" s="346"/>
      <c r="G15" s="346"/>
      <c r="H15" s="346"/>
      <c r="I15" s="346"/>
      <c r="J15" s="346"/>
      <c r="K15" s="346"/>
      <c r="L15" s="346"/>
      <c r="M15" s="347"/>
      <c r="N15" s="43"/>
      <c r="O15" s="44"/>
      <c r="P15" s="45"/>
      <c r="Q15" s="114">
        <f>ROUND(P15*R15,2)</f>
        <v>0</v>
      </c>
      <c r="R15" s="115">
        <f>ROUND(N15*O15,0)</f>
        <v>0</v>
      </c>
      <c r="S15" s="105"/>
      <c r="T15" s="106"/>
      <c r="U15" s="106"/>
      <c r="V15" s="110">
        <f>Q15+R15</f>
        <v>0</v>
      </c>
      <c r="W15" s="106"/>
      <c r="X15" s="98"/>
      <c r="Y15" s="98"/>
      <c r="Z15" s="116"/>
      <c r="AA15" s="98"/>
    </row>
    <row r="16" spans="1:27" ht="39.950000000000003" customHeight="1" x14ac:dyDescent="0.25">
      <c r="A16" s="105"/>
      <c r="B16" s="261"/>
      <c r="C16" s="262"/>
      <c r="D16" s="345"/>
      <c r="E16" s="346"/>
      <c r="F16" s="346"/>
      <c r="G16" s="346"/>
      <c r="H16" s="346"/>
      <c r="I16" s="346"/>
      <c r="J16" s="346"/>
      <c r="K16" s="346"/>
      <c r="L16" s="346"/>
      <c r="M16" s="347"/>
      <c r="N16" s="43"/>
      <c r="O16" s="44"/>
      <c r="P16" s="45"/>
      <c r="Q16" s="114">
        <f t="shared" ref="Q16:Q18" si="0">ROUND(P16*R16,2)</f>
        <v>0</v>
      </c>
      <c r="R16" s="115">
        <f t="shared" ref="R16:R18" si="1">ROUND(N16*O16,0)</f>
        <v>0</v>
      </c>
      <c r="S16" s="105"/>
      <c r="T16" s="106"/>
      <c r="U16" s="106"/>
      <c r="V16" s="110">
        <f>Q16+R16</f>
        <v>0</v>
      </c>
      <c r="W16" s="106"/>
      <c r="X16" s="98"/>
      <c r="Y16" s="98"/>
      <c r="Z16" s="116"/>
      <c r="AA16" s="98"/>
    </row>
    <row r="17" spans="1:27" ht="39.950000000000003" customHeight="1" x14ac:dyDescent="0.25">
      <c r="A17" s="105"/>
      <c r="B17" s="261"/>
      <c r="C17" s="262"/>
      <c r="D17" s="345"/>
      <c r="E17" s="346"/>
      <c r="F17" s="346"/>
      <c r="G17" s="346"/>
      <c r="H17" s="346"/>
      <c r="I17" s="346"/>
      <c r="J17" s="346"/>
      <c r="K17" s="346"/>
      <c r="L17" s="346"/>
      <c r="M17" s="347"/>
      <c r="N17" s="43"/>
      <c r="O17" s="44"/>
      <c r="P17" s="45"/>
      <c r="Q17" s="114">
        <f t="shared" si="0"/>
        <v>0</v>
      </c>
      <c r="R17" s="115">
        <f t="shared" si="1"/>
        <v>0</v>
      </c>
      <c r="S17" s="105"/>
      <c r="T17" s="106"/>
      <c r="U17" s="106"/>
      <c r="V17" s="110">
        <f>Q17+R17</f>
        <v>0</v>
      </c>
      <c r="W17" s="106"/>
      <c r="X17" s="98"/>
      <c r="Y17" s="98"/>
      <c r="Z17" s="116"/>
      <c r="AA17" s="98"/>
    </row>
    <row r="18" spans="1:27" ht="39.950000000000003" customHeight="1" x14ac:dyDescent="0.25">
      <c r="A18" s="105"/>
      <c r="B18" s="261"/>
      <c r="C18" s="262"/>
      <c r="D18" s="345"/>
      <c r="E18" s="346"/>
      <c r="F18" s="346"/>
      <c r="G18" s="346"/>
      <c r="H18" s="346"/>
      <c r="I18" s="346"/>
      <c r="J18" s="346"/>
      <c r="K18" s="346"/>
      <c r="L18" s="346"/>
      <c r="M18" s="347"/>
      <c r="N18" s="43"/>
      <c r="O18" s="44"/>
      <c r="P18" s="45"/>
      <c r="Q18" s="114">
        <f t="shared" si="0"/>
        <v>0</v>
      </c>
      <c r="R18" s="115">
        <f t="shared" si="1"/>
        <v>0</v>
      </c>
      <c r="S18" s="105"/>
      <c r="T18" s="106"/>
      <c r="U18" s="106"/>
      <c r="V18" s="110">
        <f>Q18+R18</f>
        <v>0</v>
      </c>
      <c r="W18" s="106"/>
      <c r="X18" s="98"/>
      <c r="Y18" s="98"/>
      <c r="Z18" s="116"/>
      <c r="AA18" s="98"/>
    </row>
    <row r="19" spans="1:27" ht="18.600000000000001" customHeight="1" x14ac:dyDescent="0.25">
      <c r="A19" s="105"/>
      <c r="B19" s="248" t="s">
        <v>60</v>
      </c>
      <c r="C19" s="249"/>
      <c r="D19" s="249"/>
      <c r="E19" s="249"/>
      <c r="F19" s="249"/>
      <c r="G19" s="249"/>
      <c r="H19" s="249"/>
      <c r="I19" s="249"/>
      <c r="J19" s="249"/>
      <c r="K19" s="249"/>
      <c r="L19" s="249"/>
      <c r="M19" s="249"/>
      <c r="N19" s="249"/>
      <c r="O19" s="249"/>
      <c r="P19" s="250"/>
      <c r="Q19" s="117">
        <f>ROUND(SUM(Q15:Q18),0)</f>
        <v>0</v>
      </c>
      <c r="R19" s="118">
        <f>ROUND(SUM(R15:R18),0)</f>
        <v>0</v>
      </c>
      <c r="S19" s="105"/>
      <c r="T19" s="106"/>
      <c r="U19" s="98"/>
      <c r="V19" s="106">
        <f>R19+Q19</f>
        <v>0</v>
      </c>
      <c r="W19" s="106"/>
      <c r="X19" s="119">
        <f>R19</f>
        <v>0</v>
      </c>
      <c r="Y19" s="98"/>
      <c r="Z19" s="98"/>
      <c r="AA19" s="98"/>
    </row>
    <row r="20" spans="1:27" ht="15.75" customHeight="1" x14ac:dyDescent="0.25">
      <c r="A20" s="105"/>
      <c r="B20" s="263" t="s">
        <v>61</v>
      </c>
      <c r="C20" s="264"/>
      <c r="D20" s="264"/>
      <c r="E20" s="264"/>
      <c r="F20" s="264"/>
      <c r="G20" s="264"/>
      <c r="H20" s="264"/>
      <c r="I20" s="264"/>
      <c r="J20" s="264"/>
      <c r="K20" s="264"/>
      <c r="L20" s="264"/>
      <c r="M20" s="264"/>
      <c r="N20" s="264"/>
      <c r="O20" s="264"/>
      <c r="P20" s="264"/>
      <c r="Q20" s="264"/>
      <c r="R20" s="265"/>
      <c r="S20" s="105"/>
      <c r="T20" s="106"/>
      <c r="U20" s="106"/>
      <c r="V20" s="110"/>
      <c r="W20" s="106"/>
      <c r="X20" s="98"/>
      <c r="Y20" s="98"/>
      <c r="Z20" s="98"/>
      <c r="AA20" s="98"/>
    </row>
    <row r="21" spans="1:27" ht="39.950000000000003" customHeight="1" x14ac:dyDescent="0.25">
      <c r="A21" s="105"/>
      <c r="B21" s="259" t="s">
        <v>53</v>
      </c>
      <c r="C21" s="260"/>
      <c r="D21" s="259" t="s">
        <v>148</v>
      </c>
      <c r="E21" s="286"/>
      <c r="F21" s="286"/>
      <c r="G21" s="286"/>
      <c r="H21" s="286"/>
      <c r="I21" s="286"/>
      <c r="J21" s="286"/>
      <c r="K21" s="286"/>
      <c r="L21" s="286"/>
      <c r="M21" s="260"/>
      <c r="N21" s="210" t="s">
        <v>55</v>
      </c>
      <c r="O21" s="210" t="s">
        <v>56</v>
      </c>
      <c r="P21" s="210" t="s">
        <v>57</v>
      </c>
      <c r="Q21" s="210" t="s">
        <v>63</v>
      </c>
      <c r="R21" s="210" t="s">
        <v>59</v>
      </c>
      <c r="S21" s="105"/>
      <c r="T21" s="106"/>
      <c r="U21" s="106"/>
      <c r="V21" s="110"/>
      <c r="W21" s="106"/>
      <c r="X21" s="98"/>
      <c r="Y21" s="98"/>
      <c r="Z21" s="98"/>
      <c r="AA21" s="98"/>
    </row>
    <row r="22" spans="1:27" ht="39.950000000000003" customHeight="1" x14ac:dyDescent="0.25">
      <c r="A22" s="105"/>
      <c r="B22" s="261"/>
      <c r="C22" s="262"/>
      <c r="D22" s="280"/>
      <c r="E22" s="281"/>
      <c r="F22" s="281"/>
      <c r="G22" s="281"/>
      <c r="H22" s="281"/>
      <c r="I22" s="281"/>
      <c r="J22" s="281"/>
      <c r="K22" s="281"/>
      <c r="L22" s="281"/>
      <c r="M22" s="282"/>
      <c r="N22" s="43"/>
      <c r="O22" s="44"/>
      <c r="P22" s="45"/>
      <c r="Q22" s="114">
        <f>ROUND(P22*R22,2)</f>
        <v>0</v>
      </c>
      <c r="R22" s="115">
        <f>ROUND(N22*O22,0)</f>
        <v>0</v>
      </c>
      <c r="S22" s="105"/>
      <c r="T22" s="106"/>
      <c r="U22" s="106"/>
      <c r="V22" s="110">
        <f t="shared" ref="V22:V46" si="2">Q22+R22</f>
        <v>0</v>
      </c>
      <c r="W22" s="106"/>
      <c r="X22" s="98"/>
      <c r="Y22" s="98"/>
      <c r="Z22" s="98"/>
      <c r="AA22" s="98"/>
    </row>
    <row r="23" spans="1:27" ht="39.950000000000003" customHeight="1" x14ac:dyDescent="0.25">
      <c r="A23" s="105"/>
      <c r="B23" s="261"/>
      <c r="C23" s="262"/>
      <c r="D23" s="280"/>
      <c r="E23" s="281"/>
      <c r="F23" s="281"/>
      <c r="G23" s="281"/>
      <c r="H23" s="281"/>
      <c r="I23" s="281"/>
      <c r="J23" s="281"/>
      <c r="K23" s="281"/>
      <c r="L23" s="281"/>
      <c r="M23" s="282"/>
      <c r="N23" s="43"/>
      <c r="O23" s="44"/>
      <c r="P23" s="45"/>
      <c r="Q23" s="114">
        <f t="shared" ref="Q23:Q36" si="3">ROUND(P23*R23,2)</f>
        <v>0</v>
      </c>
      <c r="R23" s="115">
        <f t="shared" ref="R23:R36" si="4">ROUND(N23*O23,0)</f>
        <v>0</v>
      </c>
      <c r="S23" s="105"/>
      <c r="T23" s="106"/>
      <c r="U23" s="106" t="s">
        <v>64</v>
      </c>
      <c r="V23" s="110">
        <f t="shared" si="2"/>
        <v>0</v>
      </c>
      <c r="W23" s="106"/>
      <c r="X23" s="98"/>
      <c r="Y23" s="98"/>
      <c r="Z23" s="116"/>
      <c r="AA23" s="98"/>
    </row>
    <row r="24" spans="1:27" ht="39.950000000000003" customHeight="1" x14ac:dyDescent="0.25">
      <c r="A24" s="105"/>
      <c r="B24" s="261"/>
      <c r="C24" s="262"/>
      <c r="D24" s="280"/>
      <c r="E24" s="281"/>
      <c r="F24" s="281"/>
      <c r="G24" s="281"/>
      <c r="H24" s="281"/>
      <c r="I24" s="281"/>
      <c r="J24" s="281"/>
      <c r="K24" s="281"/>
      <c r="L24" s="281"/>
      <c r="M24" s="282"/>
      <c r="N24" s="43"/>
      <c r="O24" s="44"/>
      <c r="P24" s="45"/>
      <c r="Q24" s="114">
        <f t="shared" si="3"/>
        <v>0</v>
      </c>
      <c r="R24" s="115">
        <f t="shared" si="4"/>
        <v>0</v>
      </c>
      <c r="S24" s="105"/>
      <c r="T24" s="106"/>
      <c r="U24" s="106"/>
      <c r="V24" s="110">
        <f t="shared" si="2"/>
        <v>0</v>
      </c>
      <c r="W24" s="106"/>
      <c r="X24" s="98"/>
      <c r="Y24" s="98"/>
      <c r="Z24" s="98"/>
      <c r="AA24" s="98"/>
    </row>
    <row r="25" spans="1:27" ht="39.950000000000003" customHeight="1" x14ac:dyDescent="0.25">
      <c r="A25" s="105"/>
      <c r="B25" s="261"/>
      <c r="C25" s="262"/>
      <c r="D25" s="280"/>
      <c r="E25" s="281"/>
      <c r="F25" s="281"/>
      <c r="G25" s="281"/>
      <c r="H25" s="281"/>
      <c r="I25" s="281"/>
      <c r="J25" s="281"/>
      <c r="K25" s="281"/>
      <c r="L25" s="281"/>
      <c r="M25" s="282"/>
      <c r="N25" s="43"/>
      <c r="O25" s="44"/>
      <c r="P25" s="45"/>
      <c r="Q25" s="114">
        <f t="shared" si="3"/>
        <v>0</v>
      </c>
      <c r="R25" s="115">
        <f t="shared" si="4"/>
        <v>0</v>
      </c>
      <c r="S25" s="105"/>
      <c r="T25" s="106"/>
      <c r="U25" s="106" t="s">
        <v>64</v>
      </c>
      <c r="V25" s="110">
        <f t="shared" si="2"/>
        <v>0</v>
      </c>
      <c r="W25" s="106"/>
      <c r="X25" s="98"/>
      <c r="Y25" s="98"/>
      <c r="Z25" s="116"/>
      <c r="AA25" s="98"/>
    </row>
    <row r="26" spans="1:27" ht="39.950000000000003" customHeight="1" x14ac:dyDescent="0.25">
      <c r="A26" s="105"/>
      <c r="B26" s="261"/>
      <c r="C26" s="262"/>
      <c r="D26" s="280"/>
      <c r="E26" s="281"/>
      <c r="F26" s="281"/>
      <c r="G26" s="281"/>
      <c r="H26" s="281"/>
      <c r="I26" s="281"/>
      <c r="J26" s="281"/>
      <c r="K26" s="281"/>
      <c r="L26" s="281"/>
      <c r="M26" s="282"/>
      <c r="N26" s="43"/>
      <c r="O26" s="44"/>
      <c r="P26" s="45"/>
      <c r="Q26" s="114">
        <f t="shared" si="3"/>
        <v>0</v>
      </c>
      <c r="R26" s="115">
        <f t="shared" si="4"/>
        <v>0</v>
      </c>
      <c r="S26" s="105"/>
      <c r="T26" s="106"/>
      <c r="U26" s="106"/>
      <c r="V26" s="110">
        <f>Q26+R26</f>
        <v>0</v>
      </c>
      <c r="W26" s="106"/>
      <c r="X26" s="98"/>
      <c r="Y26" s="98"/>
      <c r="Z26" s="98"/>
      <c r="AA26" s="98"/>
    </row>
    <row r="27" spans="1:27" ht="39.950000000000003" customHeight="1" x14ac:dyDescent="0.25">
      <c r="A27" s="105"/>
      <c r="B27" s="261"/>
      <c r="C27" s="262"/>
      <c r="D27" s="280"/>
      <c r="E27" s="281"/>
      <c r="F27" s="281"/>
      <c r="G27" s="281"/>
      <c r="H27" s="281"/>
      <c r="I27" s="281"/>
      <c r="J27" s="281"/>
      <c r="K27" s="281"/>
      <c r="L27" s="281"/>
      <c r="M27" s="282"/>
      <c r="N27" s="43"/>
      <c r="O27" s="44"/>
      <c r="P27" s="45"/>
      <c r="Q27" s="114">
        <f t="shared" si="3"/>
        <v>0</v>
      </c>
      <c r="R27" s="115">
        <f t="shared" si="4"/>
        <v>0</v>
      </c>
      <c r="S27" s="105"/>
      <c r="T27" s="106"/>
      <c r="U27" s="106" t="s">
        <v>64</v>
      </c>
      <c r="V27" s="110">
        <f>Q27+R27</f>
        <v>0</v>
      </c>
      <c r="W27" s="106"/>
      <c r="X27" s="98"/>
      <c r="Y27" s="98"/>
      <c r="Z27" s="116"/>
      <c r="AA27" s="98"/>
    </row>
    <row r="28" spans="1:27" ht="39.950000000000003" customHeight="1" x14ac:dyDescent="0.25">
      <c r="A28" s="105"/>
      <c r="B28" s="261"/>
      <c r="C28" s="262"/>
      <c r="D28" s="280"/>
      <c r="E28" s="281"/>
      <c r="F28" s="281"/>
      <c r="G28" s="281"/>
      <c r="H28" s="281"/>
      <c r="I28" s="281"/>
      <c r="J28" s="281"/>
      <c r="K28" s="281"/>
      <c r="L28" s="281"/>
      <c r="M28" s="282"/>
      <c r="N28" s="43"/>
      <c r="O28" s="44"/>
      <c r="P28" s="45"/>
      <c r="Q28" s="114">
        <f t="shared" si="3"/>
        <v>0</v>
      </c>
      <c r="R28" s="115">
        <f t="shared" si="4"/>
        <v>0</v>
      </c>
      <c r="S28" s="105"/>
      <c r="T28" s="106"/>
      <c r="U28" s="106"/>
      <c r="V28" s="110">
        <f t="shared" ref="V28:V35" si="5">Q28+R28</f>
        <v>0</v>
      </c>
      <c r="W28" s="106"/>
      <c r="X28" s="98"/>
      <c r="Y28" s="98"/>
      <c r="Z28" s="98"/>
      <c r="AA28" s="98"/>
    </row>
    <row r="29" spans="1:27" ht="39.950000000000003" customHeight="1" x14ac:dyDescent="0.25">
      <c r="A29" s="105"/>
      <c r="B29" s="261"/>
      <c r="C29" s="262"/>
      <c r="D29" s="280"/>
      <c r="E29" s="281"/>
      <c r="F29" s="281"/>
      <c r="G29" s="281"/>
      <c r="H29" s="281"/>
      <c r="I29" s="281"/>
      <c r="J29" s="281"/>
      <c r="K29" s="281"/>
      <c r="L29" s="281"/>
      <c r="M29" s="282"/>
      <c r="N29" s="43"/>
      <c r="O29" s="44"/>
      <c r="P29" s="45"/>
      <c r="Q29" s="114">
        <f t="shared" si="3"/>
        <v>0</v>
      </c>
      <c r="R29" s="115">
        <f t="shared" si="4"/>
        <v>0</v>
      </c>
      <c r="S29" s="105"/>
      <c r="T29" s="106"/>
      <c r="U29" s="106"/>
      <c r="V29" s="110">
        <f t="shared" si="5"/>
        <v>0</v>
      </c>
      <c r="W29" s="106"/>
      <c r="X29" s="98"/>
      <c r="Y29" s="98"/>
      <c r="Z29" s="98"/>
      <c r="AA29" s="98"/>
    </row>
    <row r="30" spans="1:27" ht="39.950000000000003" customHeight="1" x14ac:dyDescent="0.25">
      <c r="A30" s="105"/>
      <c r="B30" s="261"/>
      <c r="C30" s="262"/>
      <c r="D30" s="280"/>
      <c r="E30" s="281"/>
      <c r="F30" s="281"/>
      <c r="G30" s="281"/>
      <c r="H30" s="281"/>
      <c r="I30" s="281"/>
      <c r="J30" s="281"/>
      <c r="K30" s="281"/>
      <c r="L30" s="281"/>
      <c r="M30" s="282"/>
      <c r="N30" s="43"/>
      <c r="O30" s="44"/>
      <c r="P30" s="45"/>
      <c r="Q30" s="114">
        <f t="shared" si="3"/>
        <v>0</v>
      </c>
      <c r="R30" s="115">
        <f t="shared" si="4"/>
        <v>0</v>
      </c>
      <c r="S30" s="105"/>
      <c r="T30" s="106"/>
      <c r="U30" s="106" t="s">
        <v>64</v>
      </c>
      <c r="V30" s="110">
        <f t="shared" si="5"/>
        <v>0</v>
      </c>
      <c r="W30" s="106"/>
      <c r="X30" s="98"/>
      <c r="Y30" s="98"/>
      <c r="Z30" s="116"/>
      <c r="AA30" s="98"/>
    </row>
    <row r="31" spans="1:27" ht="39.950000000000003" customHeight="1" x14ac:dyDescent="0.25">
      <c r="A31" s="105"/>
      <c r="B31" s="261"/>
      <c r="C31" s="262"/>
      <c r="D31" s="280"/>
      <c r="E31" s="281"/>
      <c r="F31" s="281"/>
      <c r="G31" s="281"/>
      <c r="H31" s="281"/>
      <c r="I31" s="281"/>
      <c r="J31" s="281"/>
      <c r="K31" s="281"/>
      <c r="L31" s="281"/>
      <c r="M31" s="282"/>
      <c r="N31" s="43"/>
      <c r="O31" s="44"/>
      <c r="P31" s="45"/>
      <c r="Q31" s="114">
        <f t="shared" si="3"/>
        <v>0</v>
      </c>
      <c r="R31" s="115">
        <f t="shared" si="4"/>
        <v>0</v>
      </c>
      <c r="S31" s="105"/>
      <c r="T31" s="106"/>
      <c r="U31" s="106"/>
      <c r="V31" s="110">
        <f t="shared" si="5"/>
        <v>0</v>
      </c>
      <c r="W31" s="106"/>
      <c r="X31" s="98"/>
      <c r="Y31" s="98"/>
      <c r="Z31" s="98"/>
      <c r="AA31" s="98"/>
    </row>
    <row r="32" spans="1:27" ht="39.950000000000003" customHeight="1" x14ac:dyDescent="0.25">
      <c r="A32" s="105"/>
      <c r="B32" s="261"/>
      <c r="C32" s="262"/>
      <c r="D32" s="280"/>
      <c r="E32" s="281"/>
      <c r="F32" s="281"/>
      <c r="G32" s="281"/>
      <c r="H32" s="281"/>
      <c r="I32" s="281"/>
      <c r="J32" s="281"/>
      <c r="K32" s="281"/>
      <c r="L32" s="281"/>
      <c r="M32" s="282"/>
      <c r="N32" s="43"/>
      <c r="O32" s="44"/>
      <c r="P32" s="45"/>
      <c r="Q32" s="114">
        <f t="shared" si="3"/>
        <v>0</v>
      </c>
      <c r="R32" s="115">
        <f t="shared" si="4"/>
        <v>0</v>
      </c>
      <c r="S32" s="105"/>
      <c r="T32" s="106"/>
      <c r="U32" s="106" t="s">
        <v>64</v>
      </c>
      <c r="V32" s="110">
        <f t="shared" si="5"/>
        <v>0</v>
      </c>
      <c r="W32" s="106"/>
      <c r="X32" s="98"/>
      <c r="Y32" s="98"/>
      <c r="Z32" s="116"/>
      <c r="AA32" s="98"/>
    </row>
    <row r="33" spans="1:27" ht="39.950000000000003" customHeight="1" x14ac:dyDescent="0.25">
      <c r="A33" s="105"/>
      <c r="B33" s="261"/>
      <c r="C33" s="262"/>
      <c r="D33" s="280"/>
      <c r="E33" s="281"/>
      <c r="F33" s="281"/>
      <c r="G33" s="281"/>
      <c r="H33" s="281"/>
      <c r="I33" s="281"/>
      <c r="J33" s="281"/>
      <c r="K33" s="281"/>
      <c r="L33" s="281"/>
      <c r="M33" s="282"/>
      <c r="N33" s="43"/>
      <c r="O33" s="44"/>
      <c r="P33" s="45"/>
      <c r="Q33" s="114">
        <f t="shared" si="3"/>
        <v>0</v>
      </c>
      <c r="R33" s="115">
        <f t="shared" si="4"/>
        <v>0</v>
      </c>
      <c r="S33" s="105"/>
      <c r="T33" s="106"/>
      <c r="U33" s="106"/>
      <c r="V33" s="110">
        <f t="shared" si="5"/>
        <v>0</v>
      </c>
      <c r="W33" s="106"/>
      <c r="X33" s="98"/>
      <c r="Y33" s="98"/>
      <c r="Z33" s="98"/>
      <c r="AA33" s="98"/>
    </row>
    <row r="34" spans="1:27" ht="39.950000000000003" customHeight="1" x14ac:dyDescent="0.25">
      <c r="A34" s="105"/>
      <c r="B34" s="261"/>
      <c r="C34" s="262"/>
      <c r="D34" s="280"/>
      <c r="E34" s="281"/>
      <c r="F34" s="281"/>
      <c r="G34" s="281"/>
      <c r="H34" s="281"/>
      <c r="I34" s="281"/>
      <c r="J34" s="281"/>
      <c r="K34" s="281"/>
      <c r="L34" s="281"/>
      <c r="M34" s="282"/>
      <c r="N34" s="43"/>
      <c r="O34" s="44"/>
      <c r="P34" s="45"/>
      <c r="Q34" s="114">
        <f t="shared" si="3"/>
        <v>0</v>
      </c>
      <c r="R34" s="115">
        <f t="shared" si="4"/>
        <v>0</v>
      </c>
      <c r="S34" s="105"/>
      <c r="T34" s="106"/>
      <c r="U34" s="106" t="s">
        <v>64</v>
      </c>
      <c r="V34" s="110">
        <f t="shared" si="5"/>
        <v>0</v>
      </c>
      <c r="W34" s="106"/>
      <c r="X34" s="98"/>
      <c r="Y34" s="98"/>
      <c r="Z34" s="116"/>
      <c r="AA34" s="98"/>
    </row>
    <row r="35" spans="1:27" ht="39.950000000000003" customHeight="1" x14ac:dyDescent="0.25">
      <c r="A35" s="105"/>
      <c r="B35" s="261"/>
      <c r="C35" s="262"/>
      <c r="D35" s="280"/>
      <c r="E35" s="281"/>
      <c r="F35" s="281"/>
      <c r="G35" s="281"/>
      <c r="H35" s="281"/>
      <c r="I35" s="281"/>
      <c r="J35" s="281"/>
      <c r="K35" s="281"/>
      <c r="L35" s="281"/>
      <c r="M35" s="282"/>
      <c r="N35" s="43"/>
      <c r="O35" s="44"/>
      <c r="P35" s="45"/>
      <c r="Q35" s="114">
        <f t="shared" si="3"/>
        <v>0</v>
      </c>
      <c r="R35" s="115">
        <f t="shared" si="4"/>
        <v>0</v>
      </c>
      <c r="S35" s="105"/>
      <c r="T35" s="106"/>
      <c r="U35" s="106"/>
      <c r="V35" s="110">
        <f t="shared" si="5"/>
        <v>0</v>
      </c>
      <c r="W35" s="106"/>
      <c r="X35" s="98"/>
      <c r="Y35" s="98"/>
      <c r="Z35" s="98"/>
      <c r="AA35" s="98"/>
    </row>
    <row r="36" spans="1:27" ht="39.950000000000003" customHeight="1" x14ac:dyDescent="0.25">
      <c r="A36" s="105"/>
      <c r="B36" s="261"/>
      <c r="C36" s="262"/>
      <c r="D36" s="280"/>
      <c r="E36" s="281"/>
      <c r="F36" s="281"/>
      <c r="G36" s="281"/>
      <c r="H36" s="281"/>
      <c r="I36" s="281"/>
      <c r="J36" s="281"/>
      <c r="K36" s="281"/>
      <c r="L36" s="281"/>
      <c r="M36" s="282"/>
      <c r="N36" s="43"/>
      <c r="O36" s="44"/>
      <c r="P36" s="45"/>
      <c r="Q36" s="114">
        <f t="shared" si="3"/>
        <v>0</v>
      </c>
      <c r="R36" s="115">
        <f t="shared" si="4"/>
        <v>0</v>
      </c>
      <c r="S36" s="105"/>
      <c r="T36" s="106"/>
      <c r="U36" s="106"/>
      <c r="V36" s="110">
        <f>Q36+R36</f>
        <v>0</v>
      </c>
      <c r="W36" s="106"/>
      <c r="X36" s="98"/>
      <c r="Y36" s="98"/>
      <c r="Z36" s="98"/>
      <c r="AA36" s="98"/>
    </row>
    <row r="37" spans="1:27" ht="39.950000000000003" hidden="1" customHeight="1" x14ac:dyDescent="0.25">
      <c r="A37" s="105"/>
      <c r="B37" s="283"/>
      <c r="C37" s="284"/>
      <c r="D37" s="256"/>
      <c r="E37" s="258"/>
      <c r="F37" s="258"/>
      <c r="G37" s="258"/>
      <c r="H37" s="258"/>
      <c r="I37" s="258"/>
      <c r="J37" s="258"/>
      <c r="K37" s="257"/>
      <c r="L37" s="111"/>
      <c r="M37" s="112"/>
      <c r="N37" s="120"/>
      <c r="O37" s="113"/>
      <c r="P37" s="46" t="str">
        <f t="shared" ref="P37:P46" si="6">IF(N37="","",(L37/N37))</f>
        <v/>
      </c>
      <c r="Q37" s="121">
        <f t="shared" ref="Q37:Q46" si="7">O37*R37</f>
        <v>0</v>
      </c>
      <c r="R37" s="118">
        <f t="shared" ref="R37:R46" si="8">ROUND(L37*M37,2)</f>
        <v>0</v>
      </c>
      <c r="S37" s="105"/>
      <c r="T37" s="106"/>
      <c r="U37" s="106" t="s">
        <v>64</v>
      </c>
      <c r="V37" s="110">
        <f>Q37+R37</f>
        <v>0</v>
      </c>
      <c r="W37" s="106"/>
      <c r="X37" s="98"/>
      <c r="Y37" s="98"/>
      <c r="Z37" s="116"/>
      <c r="AA37" s="98"/>
    </row>
    <row r="38" spans="1:27" ht="39.950000000000003" hidden="1" customHeight="1" x14ac:dyDescent="0.25">
      <c r="A38" s="105"/>
      <c r="B38" s="283"/>
      <c r="C38" s="284"/>
      <c r="D38" s="256"/>
      <c r="E38" s="258"/>
      <c r="F38" s="258"/>
      <c r="G38" s="258"/>
      <c r="H38" s="258"/>
      <c r="I38" s="258"/>
      <c r="J38" s="258"/>
      <c r="K38" s="257"/>
      <c r="L38" s="111"/>
      <c r="M38" s="112"/>
      <c r="N38" s="120"/>
      <c r="O38" s="113"/>
      <c r="P38" s="46" t="str">
        <f t="shared" si="6"/>
        <v/>
      </c>
      <c r="Q38" s="121">
        <f t="shared" si="7"/>
        <v>0</v>
      </c>
      <c r="R38" s="118">
        <f t="shared" si="8"/>
        <v>0</v>
      </c>
      <c r="S38" s="105"/>
      <c r="T38" s="106"/>
      <c r="U38" s="106"/>
      <c r="V38" s="110">
        <f>Q38+R38</f>
        <v>0</v>
      </c>
      <c r="W38" s="106"/>
      <c r="X38" s="98"/>
      <c r="Y38" s="98"/>
      <c r="Z38" s="98"/>
      <c r="AA38" s="98"/>
    </row>
    <row r="39" spans="1:27" ht="39.950000000000003" hidden="1" customHeight="1" x14ac:dyDescent="0.25">
      <c r="A39" s="105"/>
      <c r="B39" s="283"/>
      <c r="C39" s="284"/>
      <c r="D39" s="256"/>
      <c r="E39" s="258"/>
      <c r="F39" s="258"/>
      <c r="G39" s="258"/>
      <c r="H39" s="258"/>
      <c r="I39" s="258"/>
      <c r="J39" s="258"/>
      <c r="K39" s="257"/>
      <c r="L39" s="111"/>
      <c r="M39" s="112"/>
      <c r="N39" s="120"/>
      <c r="O39" s="113"/>
      <c r="P39" s="46" t="str">
        <f t="shared" si="6"/>
        <v/>
      </c>
      <c r="Q39" s="121">
        <f t="shared" si="7"/>
        <v>0</v>
      </c>
      <c r="R39" s="118">
        <f t="shared" si="8"/>
        <v>0</v>
      </c>
      <c r="S39" s="105"/>
      <c r="T39" s="106"/>
      <c r="U39" s="106"/>
      <c r="V39" s="110">
        <f t="shared" si="2"/>
        <v>0</v>
      </c>
      <c r="W39" s="106"/>
      <c r="X39" s="98"/>
      <c r="Y39" s="98"/>
      <c r="Z39" s="98"/>
      <c r="AA39" s="98"/>
    </row>
    <row r="40" spans="1:27" ht="39.950000000000003" hidden="1" customHeight="1" x14ac:dyDescent="0.25">
      <c r="A40" s="105"/>
      <c r="B40" s="283"/>
      <c r="C40" s="284"/>
      <c r="D40" s="256"/>
      <c r="E40" s="258"/>
      <c r="F40" s="258"/>
      <c r="G40" s="258"/>
      <c r="H40" s="258"/>
      <c r="I40" s="258"/>
      <c r="J40" s="258"/>
      <c r="K40" s="257"/>
      <c r="L40" s="111"/>
      <c r="M40" s="112"/>
      <c r="N40" s="120"/>
      <c r="O40" s="113"/>
      <c r="P40" s="46" t="str">
        <f t="shared" si="6"/>
        <v/>
      </c>
      <c r="Q40" s="121">
        <f t="shared" si="7"/>
        <v>0</v>
      </c>
      <c r="R40" s="118">
        <f t="shared" si="8"/>
        <v>0</v>
      </c>
      <c r="S40" s="105"/>
      <c r="T40" s="106"/>
      <c r="U40" s="106" t="s">
        <v>64</v>
      </c>
      <c r="V40" s="110">
        <f t="shared" si="2"/>
        <v>0</v>
      </c>
      <c r="W40" s="106"/>
      <c r="X40" s="98"/>
      <c r="Y40" s="98"/>
      <c r="Z40" s="116"/>
      <c r="AA40" s="98"/>
    </row>
    <row r="41" spans="1:27" ht="39.950000000000003" hidden="1" customHeight="1" x14ac:dyDescent="0.25">
      <c r="A41" s="105"/>
      <c r="B41" s="283"/>
      <c r="C41" s="284"/>
      <c r="D41" s="256"/>
      <c r="E41" s="258"/>
      <c r="F41" s="258"/>
      <c r="G41" s="258"/>
      <c r="H41" s="258"/>
      <c r="I41" s="258"/>
      <c r="J41" s="258"/>
      <c r="K41" s="257"/>
      <c r="L41" s="111"/>
      <c r="M41" s="112"/>
      <c r="N41" s="120"/>
      <c r="O41" s="113"/>
      <c r="P41" s="46" t="str">
        <f t="shared" si="6"/>
        <v/>
      </c>
      <c r="Q41" s="121">
        <f t="shared" si="7"/>
        <v>0</v>
      </c>
      <c r="R41" s="118">
        <f t="shared" si="8"/>
        <v>0</v>
      </c>
      <c r="S41" s="105"/>
      <c r="T41" s="106"/>
      <c r="U41" s="106"/>
      <c r="V41" s="110">
        <f t="shared" si="2"/>
        <v>0</v>
      </c>
      <c r="W41" s="106"/>
      <c r="X41" s="98"/>
      <c r="Y41" s="98"/>
      <c r="Z41" s="98"/>
      <c r="AA41" s="98"/>
    </row>
    <row r="42" spans="1:27" ht="39.950000000000003" hidden="1" customHeight="1" x14ac:dyDescent="0.25">
      <c r="A42" s="105"/>
      <c r="B42" s="283"/>
      <c r="C42" s="284"/>
      <c r="D42" s="256"/>
      <c r="E42" s="258"/>
      <c r="F42" s="258"/>
      <c r="G42" s="258"/>
      <c r="H42" s="258"/>
      <c r="I42" s="258"/>
      <c r="J42" s="258"/>
      <c r="K42" s="257"/>
      <c r="L42" s="111"/>
      <c r="M42" s="112"/>
      <c r="N42" s="120"/>
      <c r="O42" s="113"/>
      <c r="P42" s="46" t="str">
        <f t="shared" si="6"/>
        <v/>
      </c>
      <c r="Q42" s="121">
        <f t="shared" si="7"/>
        <v>0</v>
      </c>
      <c r="R42" s="118">
        <f t="shared" si="8"/>
        <v>0</v>
      </c>
      <c r="S42" s="105"/>
      <c r="T42" s="106"/>
      <c r="U42" s="106" t="s">
        <v>64</v>
      </c>
      <c r="V42" s="110">
        <f t="shared" si="2"/>
        <v>0</v>
      </c>
      <c r="W42" s="106"/>
      <c r="X42" s="98"/>
      <c r="Y42" s="98"/>
      <c r="Z42" s="116"/>
      <c r="AA42" s="98"/>
    </row>
    <row r="43" spans="1:27" ht="39.950000000000003" hidden="1" customHeight="1" x14ac:dyDescent="0.25">
      <c r="A43" s="105"/>
      <c r="B43" s="283"/>
      <c r="C43" s="284"/>
      <c r="D43" s="256"/>
      <c r="E43" s="258"/>
      <c r="F43" s="258"/>
      <c r="G43" s="258"/>
      <c r="H43" s="258"/>
      <c r="I43" s="258"/>
      <c r="J43" s="258"/>
      <c r="K43" s="257"/>
      <c r="L43" s="111"/>
      <c r="M43" s="112"/>
      <c r="N43" s="120"/>
      <c r="O43" s="113"/>
      <c r="P43" s="46" t="str">
        <f t="shared" si="6"/>
        <v/>
      </c>
      <c r="Q43" s="121">
        <f t="shared" si="7"/>
        <v>0</v>
      </c>
      <c r="R43" s="118">
        <f t="shared" si="8"/>
        <v>0</v>
      </c>
      <c r="S43" s="105"/>
      <c r="T43" s="106"/>
      <c r="U43" s="106"/>
      <c r="V43" s="110">
        <f t="shared" si="2"/>
        <v>0</v>
      </c>
      <c r="W43" s="106"/>
      <c r="X43" s="98"/>
      <c r="Y43" s="98"/>
      <c r="Z43" s="98"/>
      <c r="AA43" s="98"/>
    </row>
    <row r="44" spans="1:27" ht="39.950000000000003" hidden="1" customHeight="1" x14ac:dyDescent="0.25">
      <c r="A44" s="105"/>
      <c r="B44" s="283"/>
      <c r="C44" s="284"/>
      <c r="D44" s="256"/>
      <c r="E44" s="258"/>
      <c r="F44" s="258"/>
      <c r="G44" s="258"/>
      <c r="H44" s="258"/>
      <c r="I44" s="258"/>
      <c r="J44" s="258"/>
      <c r="K44" s="257"/>
      <c r="L44" s="111"/>
      <c r="M44" s="112"/>
      <c r="N44" s="120"/>
      <c r="O44" s="113"/>
      <c r="P44" s="46" t="str">
        <f t="shared" si="6"/>
        <v/>
      </c>
      <c r="Q44" s="121">
        <f t="shared" si="7"/>
        <v>0</v>
      </c>
      <c r="R44" s="118">
        <f t="shared" si="8"/>
        <v>0</v>
      </c>
      <c r="S44" s="105"/>
      <c r="T44" s="106"/>
      <c r="U44" s="106" t="s">
        <v>64</v>
      </c>
      <c r="V44" s="110">
        <f t="shared" si="2"/>
        <v>0</v>
      </c>
      <c r="W44" s="106"/>
      <c r="X44" s="98"/>
      <c r="Y44" s="98"/>
      <c r="Z44" s="116"/>
      <c r="AA44" s="98"/>
    </row>
    <row r="45" spans="1:27" ht="39.950000000000003" hidden="1" customHeight="1" x14ac:dyDescent="0.25">
      <c r="A45" s="105"/>
      <c r="B45" s="283"/>
      <c r="C45" s="284"/>
      <c r="D45" s="256"/>
      <c r="E45" s="258"/>
      <c r="F45" s="258"/>
      <c r="G45" s="258"/>
      <c r="H45" s="258"/>
      <c r="I45" s="258"/>
      <c r="J45" s="258"/>
      <c r="K45" s="257"/>
      <c r="L45" s="111"/>
      <c r="M45" s="112"/>
      <c r="N45" s="120"/>
      <c r="O45" s="113"/>
      <c r="P45" s="46" t="str">
        <f t="shared" si="6"/>
        <v/>
      </c>
      <c r="Q45" s="121">
        <f t="shared" si="7"/>
        <v>0</v>
      </c>
      <c r="R45" s="118">
        <f t="shared" si="8"/>
        <v>0</v>
      </c>
      <c r="S45" s="105"/>
      <c r="T45" s="106"/>
      <c r="U45" s="106"/>
      <c r="V45" s="110">
        <f t="shared" si="2"/>
        <v>0</v>
      </c>
      <c r="W45" s="106"/>
      <c r="X45" s="98"/>
      <c r="Y45" s="98"/>
      <c r="Z45" s="98"/>
      <c r="AA45" s="98"/>
    </row>
    <row r="46" spans="1:27" ht="39.950000000000003" hidden="1" customHeight="1" x14ac:dyDescent="0.25">
      <c r="A46" s="105"/>
      <c r="B46" s="283"/>
      <c r="C46" s="284"/>
      <c r="D46" s="256"/>
      <c r="E46" s="258"/>
      <c r="F46" s="258"/>
      <c r="G46" s="258"/>
      <c r="H46" s="258"/>
      <c r="I46" s="258"/>
      <c r="J46" s="258"/>
      <c r="K46" s="257"/>
      <c r="L46" s="111"/>
      <c r="M46" s="112"/>
      <c r="N46" s="120"/>
      <c r="O46" s="113"/>
      <c r="P46" s="46" t="str">
        <f t="shared" si="6"/>
        <v/>
      </c>
      <c r="Q46" s="121">
        <f t="shared" si="7"/>
        <v>0</v>
      </c>
      <c r="R46" s="118">
        <f t="shared" si="8"/>
        <v>0</v>
      </c>
      <c r="S46" s="105"/>
      <c r="T46" s="106"/>
      <c r="U46" s="106" t="s">
        <v>64</v>
      </c>
      <c r="V46" s="110">
        <f t="shared" si="2"/>
        <v>0</v>
      </c>
      <c r="W46" s="106"/>
      <c r="X46" s="98"/>
      <c r="Y46" s="98"/>
      <c r="Z46" s="116"/>
      <c r="AA46" s="98"/>
    </row>
    <row r="47" spans="1:27" ht="18.600000000000001" customHeight="1" x14ac:dyDescent="0.25">
      <c r="A47" s="105"/>
      <c r="B47" s="248" t="s">
        <v>65</v>
      </c>
      <c r="C47" s="249"/>
      <c r="D47" s="249"/>
      <c r="E47" s="249"/>
      <c r="F47" s="249"/>
      <c r="G47" s="249"/>
      <c r="H47" s="249"/>
      <c r="I47" s="249"/>
      <c r="J47" s="249"/>
      <c r="K47" s="249"/>
      <c r="L47" s="249"/>
      <c r="M47" s="249"/>
      <c r="N47" s="249"/>
      <c r="O47" s="249"/>
      <c r="P47" s="250"/>
      <c r="Q47" s="118">
        <f>SUM(Q22:Q46)</f>
        <v>0</v>
      </c>
      <c r="R47" s="118">
        <f>ROUND(SUM(R22:R46),0)</f>
        <v>0</v>
      </c>
      <c r="S47" s="105"/>
      <c r="T47" s="106"/>
      <c r="U47" s="106">
        <f>R47+Q47</f>
        <v>0</v>
      </c>
      <c r="V47" s="106"/>
      <c r="W47" s="106"/>
      <c r="X47" s="119">
        <f>R47</f>
        <v>0</v>
      </c>
      <c r="Y47" s="98"/>
      <c r="Z47" s="98"/>
      <c r="AA47" s="98"/>
    </row>
    <row r="48" spans="1:27" ht="15.75" customHeight="1" x14ac:dyDescent="0.25">
      <c r="A48" s="105"/>
      <c r="B48" s="294" t="s">
        <v>66</v>
      </c>
      <c r="C48" s="278"/>
      <c r="D48" s="278"/>
      <c r="E48" s="278"/>
      <c r="F48" s="278"/>
      <c r="G48" s="278"/>
      <c r="H48" s="278"/>
      <c r="I48" s="278"/>
      <c r="J48" s="278"/>
      <c r="K48" s="278"/>
      <c r="L48" s="278"/>
      <c r="M48" s="278"/>
      <c r="N48" s="278"/>
      <c r="O48" s="278"/>
      <c r="P48" s="278"/>
      <c r="Q48" s="278"/>
      <c r="R48" s="279"/>
      <c r="S48" s="105"/>
      <c r="T48" s="106"/>
      <c r="U48" s="106"/>
      <c r="V48" s="106"/>
      <c r="W48" s="106"/>
      <c r="X48" s="98"/>
      <c r="Y48" s="98"/>
      <c r="Z48" s="98"/>
      <c r="AA48" s="98"/>
    </row>
    <row r="49" spans="1:27" ht="39.950000000000003" customHeight="1" x14ac:dyDescent="0.25">
      <c r="A49" s="105"/>
      <c r="B49" s="259" t="s">
        <v>53</v>
      </c>
      <c r="C49" s="260"/>
      <c r="D49" s="259" t="s">
        <v>67</v>
      </c>
      <c r="E49" s="286"/>
      <c r="F49" s="286"/>
      <c r="G49" s="286"/>
      <c r="H49" s="286"/>
      <c r="I49" s="286"/>
      <c r="J49" s="286"/>
      <c r="K49" s="286"/>
      <c r="L49" s="286"/>
      <c r="M49" s="260"/>
      <c r="N49" s="210" t="s">
        <v>55</v>
      </c>
      <c r="O49" s="210" t="s">
        <v>56</v>
      </c>
      <c r="P49" s="210" t="s">
        <v>57</v>
      </c>
      <c r="Q49" s="210" t="s">
        <v>63</v>
      </c>
      <c r="R49" s="210" t="s">
        <v>59</v>
      </c>
      <c r="S49" s="105"/>
      <c r="T49" s="106"/>
      <c r="U49" s="106"/>
      <c r="V49" s="110"/>
      <c r="W49" s="106"/>
      <c r="X49" s="98"/>
      <c r="Y49" s="98"/>
      <c r="Z49" s="98"/>
      <c r="AA49" s="98"/>
    </row>
    <row r="50" spans="1:27" ht="39.950000000000003" customHeight="1" x14ac:dyDescent="0.25">
      <c r="A50" s="105"/>
      <c r="B50" s="288"/>
      <c r="C50" s="295"/>
      <c r="D50" s="280"/>
      <c r="E50" s="281"/>
      <c r="F50" s="281"/>
      <c r="G50" s="281"/>
      <c r="H50" s="281"/>
      <c r="I50" s="281"/>
      <c r="J50" s="281"/>
      <c r="K50" s="281"/>
      <c r="L50" s="281"/>
      <c r="M50" s="282"/>
      <c r="N50" s="43"/>
      <c r="O50" s="44"/>
      <c r="P50" s="45"/>
      <c r="Q50" s="114">
        <f t="shared" ref="Q50:Q51" si="9">ROUND(P50*R50,2)</f>
        <v>0</v>
      </c>
      <c r="R50" s="115">
        <f t="shared" ref="R50:R51" si="10">ROUND(N50*O50,0)</f>
        <v>0</v>
      </c>
      <c r="S50" s="105"/>
      <c r="T50" s="106"/>
      <c r="U50" s="106"/>
      <c r="V50" s="110">
        <f>Q50+R50</f>
        <v>0</v>
      </c>
      <c r="W50" s="106"/>
      <c r="X50" s="98"/>
      <c r="Y50" s="98"/>
      <c r="Z50" s="98"/>
      <c r="AA50" s="98"/>
    </row>
    <row r="51" spans="1:27" ht="39.950000000000003" customHeight="1" x14ac:dyDescent="0.25">
      <c r="A51" s="105"/>
      <c r="B51" s="288"/>
      <c r="C51" s="295"/>
      <c r="D51" s="280"/>
      <c r="E51" s="281"/>
      <c r="F51" s="281"/>
      <c r="G51" s="281"/>
      <c r="H51" s="281"/>
      <c r="I51" s="281"/>
      <c r="J51" s="281"/>
      <c r="K51" s="281"/>
      <c r="L51" s="281"/>
      <c r="M51" s="282"/>
      <c r="N51" s="43"/>
      <c r="O51" s="44"/>
      <c r="P51" s="45"/>
      <c r="Q51" s="114">
        <f t="shared" si="9"/>
        <v>0</v>
      </c>
      <c r="R51" s="115">
        <f t="shared" si="10"/>
        <v>0</v>
      </c>
      <c r="S51" s="105"/>
      <c r="T51" s="106"/>
      <c r="U51" s="106"/>
      <c r="V51" s="110">
        <f>Q51+R51</f>
        <v>0</v>
      </c>
      <c r="W51" s="106"/>
      <c r="X51" s="98"/>
      <c r="Y51" s="98"/>
      <c r="Z51" s="98"/>
      <c r="AA51" s="98"/>
    </row>
    <row r="52" spans="1:27" ht="39.950000000000003" hidden="1" customHeight="1" x14ac:dyDescent="0.25">
      <c r="A52" s="105"/>
      <c r="B52" s="256"/>
      <c r="C52" s="257"/>
      <c r="D52" s="256"/>
      <c r="E52" s="258"/>
      <c r="F52" s="258"/>
      <c r="G52" s="258"/>
      <c r="H52" s="258"/>
      <c r="I52" s="258"/>
      <c r="J52" s="258"/>
      <c r="K52" s="257"/>
      <c r="L52" s="122"/>
      <c r="M52" s="123"/>
      <c r="N52" s="124"/>
      <c r="O52" s="113"/>
      <c r="P52" s="46" t="str">
        <f>IF(N52="","",(L52/N52))</f>
        <v/>
      </c>
      <c r="Q52" s="121">
        <f>O52*R52</f>
        <v>0</v>
      </c>
      <c r="R52" s="118">
        <f t="shared" ref="R52:R54" si="11">ROUND(L52*M52,2)</f>
        <v>0</v>
      </c>
      <c r="S52" s="105"/>
      <c r="T52" s="106"/>
      <c r="U52" s="106"/>
      <c r="V52" s="110">
        <f>Q52+R52</f>
        <v>0</v>
      </c>
      <c r="W52" s="106"/>
      <c r="X52" s="98"/>
      <c r="Y52" s="98"/>
      <c r="Z52" s="98"/>
      <c r="AA52" s="98"/>
    </row>
    <row r="53" spans="1:27" ht="39.950000000000003" hidden="1" customHeight="1" x14ac:dyDescent="0.25">
      <c r="A53" s="105"/>
      <c r="B53" s="256"/>
      <c r="C53" s="257"/>
      <c r="D53" s="256"/>
      <c r="E53" s="258"/>
      <c r="F53" s="258"/>
      <c r="G53" s="258"/>
      <c r="H53" s="258"/>
      <c r="I53" s="258"/>
      <c r="J53" s="258"/>
      <c r="K53" s="257"/>
      <c r="L53" s="122"/>
      <c r="M53" s="123"/>
      <c r="N53" s="124"/>
      <c r="O53" s="113"/>
      <c r="P53" s="46" t="str">
        <f>IF(N53="","",(L53/N53))</f>
        <v/>
      </c>
      <c r="Q53" s="121">
        <f>O53*R53</f>
        <v>0</v>
      </c>
      <c r="R53" s="118">
        <f t="shared" si="11"/>
        <v>0</v>
      </c>
      <c r="S53" s="105"/>
      <c r="T53" s="106"/>
      <c r="U53" s="106"/>
      <c r="V53" s="110">
        <f>Q53+R53</f>
        <v>0</v>
      </c>
      <c r="W53" s="106"/>
      <c r="X53" s="98"/>
      <c r="Y53" s="98"/>
      <c r="Z53" s="98"/>
      <c r="AA53" s="98"/>
    </row>
    <row r="54" spans="1:27" ht="39.950000000000003" hidden="1" customHeight="1" x14ac:dyDescent="0.25">
      <c r="A54" s="105"/>
      <c r="B54" s="256"/>
      <c r="C54" s="257"/>
      <c r="D54" s="256"/>
      <c r="E54" s="258"/>
      <c r="F54" s="258"/>
      <c r="G54" s="258"/>
      <c r="H54" s="258"/>
      <c r="I54" s="258"/>
      <c r="J54" s="258"/>
      <c r="K54" s="257"/>
      <c r="L54" s="122"/>
      <c r="M54" s="123"/>
      <c r="N54" s="124"/>
      <c r="O54" s="113"/>
      <c r="P54" s="46" t="str">
        <f>IF(N54="","",(L54/N54))</f>
        <v/>
      </c>
      <c r="Q54" s="121">
        <f>O54*R54</f>
        <v>0</v>
      </c>
      <c r="R54" s="118">
        <f t="shared" si="11"/>
        <v>0</v>
      </c>
      <c r="S54" s="105"/>
      <c r="T54" s="106"/>
      <c r="U54" s="106"/>
      <c r="V54" s="110">
        <f>Q54+R54</f>
        <v>0</v>
      </c>
      <c r="W54" s="106"/>
      <c r="X54" s="98"/>
      <c r="Y54" s="98"/>
      <c r="Z54" s="98"/>
      <c r="AA54" s="98"/>
    </row>
    <row r="55" spans="1:27" ht="18.600000000000001" customHeight="1" x14ac:dyDescent="0.25">
      <c r="A55" s="105"/>
      <c r="B55" s="248" t="s">
        <v>68</v>
      </c>
      <c r="C55" s="249"/>
      <c r="D55" s="249"/>
      <c r="E55" s="249"/>
      <c r="F55" s="249"/>
      <c r="G55" s="249"/>
      <c r="H55" s="249"/>
      <c r="I55" s="249"/>
      <c r="J55" s="249"/>
      <c r="K55" s="249"/>
      <c r="L55" s="249"/>
      <c r="M55" s="249"/>
      <c r="N55" s="249"/>
      <c r="O55" s="249"/>
      <c r="P55" s="250"/>
      <c r="Q55" s="118">
        <f>SUM(Q50:Q54)</f>
        <v>0</v>
      </c>
      <c r="R55" s="118">
        <f>ROUND(SUM(R50:R54),0)</f>
        <v>0</v>
      </c>
      <c r="S55" s="105"/>
      <c r="T55" s="106"/>
      <c r="U55" s="106">
        <f>R55+Q55</f>
        <v>0</v>
      </c>
      <c r="V55" s="106"/>
      <c r="W55" s="106"/>
      <c r="X55" s="119">
        <f>R55</f>
        <v>0</v>
      </c>
      <c r="Y55" s="98"/>
      <c r="Z55" s="98"/>
      <c r="AA55" s="98"/>
    </row>
    <row r="56" spans="1:27" ht="15.75" customHeight="1" x14ac:dyDescent="0.25">
      <c r="A56" s="105"/>
      <c r="B56" s="294" t="s">
        <v>69</v>
      </c>
      <c r="C56" s="278"/>
      <c r="D56" s="278"/>
      <c r="E56" s="278"/>
      <c r="F56" s="278"/>
      <c r="G56" s="278"/>
      <c r="H56" s="278"/>
      <c r="I56" s="278"/>
      <c r="J56" s="278"/>
      <c r="K56" s="278"/>
      <c r="L56" s="278"/>
      <c r="M56" s="278"/>
      <c r="N56" s="278"/>
      <c r="O56" s="278"/>
      <c r="P56" s="278"/>
      <c r="Q56" s="278"/>
      <c r="R56" s="279"/>
      <c r="S56" s="105"/>
      <c r="T56" s="106"/>
      <c r="U56" s="106"/>
      <c r="V56" s="106"/>
      <c r="W56" s="106"/>
      <c r="X56" s="98"/>
      <c r="Y56" s="98"/>
      <c r="Z56" s="98"/>
      <c r="AA56" s="98"/>
    </row>
    <row r="57" spans="1:27" ht="39.950000000000003" customHeight="1" x14ac:dyDescent="0.25">
      <c r="A57" s="105"/>
      <c r="B57" s="285" t="s">
        <v>70</v>
      </c>
      <c r="C57" s="285"/>
      <c r="D57" s="259" t="s">
        <v>149</v>
      </c>
      <c r="E57" s="286"/>
      <c r="F57" s="286"/>
      <c r="G57" s="286"/>
      <c r="H57" s="286"/>
      <c r="I57" s="286"/>
      <c r="J57" s="286"/>
      <c r="K57" s="286"/>
      <c r="L57" s="286"/>
      <c r="M57" s="286"/>
      <c r="N57" s="286"/>
      <c r="O57" s="286"/>
      <c r="P57" s="286"/>
      <c r="Q57" s="206"/>
      <c r="R57" s="210" t="s">
        <v>72</v>
      </c>
      <c r="S57" s="105"/>
      <c r="T57" s="106"/>
      <c r="U57" s="106"/>
      <c r="V57" s="106"/>
      <c r="W57" s="106"/>
      <c r="X57" s="98"/>
      <c r="Y57" s="98"/>
      <c r="Z57" s="98"/>
      <c r="AA57" s="98"/>
    </row>
    <row r="58" spans="1:27" ht="39.950000000000003" customHeight="1" x14ac:dyDescent="0.25">
      <c r="A58" s="105"/>
      <c r="B58" s="287"/>
      <c r="C58" s="287"/>
      <c r="D58" s="288"/>
      <c r="E58" s="289"/>
      <c r="F58" s="289"/>
      <c r="G58" s="289"/>
      <c r="H58" s="289"/>
      <c r="I58" s="289"/>
      <c r="J58" s="289"/>
      <c r="K58" s="289"/>
      <c r="L58" s="289"/>
      <c r="M58" s="289"/>
      <c r="N58" s="289"/>
      <c r="O58" s="289"/>
      <c r="P58" s="289"/>
      <c r="Q58" s="209"/>
      <c r="R58" s="47"/>
      <c r="S58" s="105"/>
      <c r="T58" s="106"/>
      <c r="U58" s="106"/>
      <c r="V58" s="106"/>
      <c r="W58" s="106"/>
      <c r="X58" s="98"/>
      <c r="Y58" s="98"/>
      <c r="Z58" s="98"/>
      <c r="AA58" s="98"/>
    </row>
    <row r="59" spans="1:27" ht="39.950000000000003" customHeight="1" x14ac:dyDescent="0.25">
      <c r="A59" s="105"/>
      <c r="B59" s="287"/>
      <c r="C59" s="287"/>
      <c r="D59" s="288"/>
      <c r="E59" s="289"/>
      <c r="F59" s="289"/>
      <c r="G59" s="289"/>
      <c r="H59" s="289"/>
      <c r="I59" s="289"/>
      <c r="J59" s="289"/>
      <c r="K59" s="289"/>
      <c r="L59" s="289"/>
      <c r="M59" s="289"/>
      <c r="N59" s="289"/>
      <c r="O59" s="289"/>
      <c r="P59" s="289"/>
      <c r="Q59" s="209"/>
      <c r="R59" s="47"/>
      <c r="S59" s="105"/>
      <c r="T59" s="106"/>
      <c r="U59" s="106"/>
      <c r="V59" s="106"/>
      <c r="W59" s="106"/>
      <c r="X59" s="98"/>
      <c r="Y59" s="98"/>
      <c r="Z59" s="98"/>
      <c r="AA59" s="98"/>
    </row>
    <row r="60" spans="1:27" ht="18.600000000000001" customHeight="1" x14ac:dyDescent="0.25">
      <c r="A60" s="105"/>
      <c r="B60" s="304" t="s">
        <v>73</v>
      </c>
      <c r="C60" s="305"/>
      <c r="D60" s="305"/>
      <c r="E60" s="305"/>
      <c r="F60" s="305"/>
      <c r="G60" s="305"/>
      <c r="H60" s="305"/>
      <c r="I60" s="305"/>
      <c r="J60" s="305"/>
      <c r="K60" s="305"/>
      <c r="L60" s="305"/>
      <c r="M60" s="305"/>
      <c r="N60" s="305"/>
      <c r="O60" s="305"/>
      <c r="P60" s="305"/>
      <c r="Q60" s="306"/>
      <c r="R60" s="125">
        <f>ROUND(R58+R59,0)</f>
        <v>0</v>
      </c>
      <c r="S60" s="105"/>
      <c r="T60" s="106"/>
      <c r="U60" s="106"/>
      <c r="V60" s="106"/>
      <c r="W60" s="106"/>
      <c r="X60" s="119">
        <f>R60</f>
        <v>0</v>
      </c>
      <c r="Y60" s="98"/>
      <c r="Z60" s="98"/>
      <c r="AA60" s="98"/>
    </row>
    <row r="61" spans="1:27" ht="15.75" customHeight="1" x14ac:dyDescent="0.25">
      <c r="A61" s="105"/>
      <c r="B61" s="294" t="s">
        <v>74</v>
      </c>
      <c r="C61" s="278"/>
      <c r="D61" s="278"/>
      <c r="E61" s="278"/>
      <c r="F61" s="278"/>
      <c r="G61" s="278"/>
      <c r="H61" s="278"/>
      <c r="I61" s="278"/>
      <c r="J61" s="278"/>
      <c r="K61" s="278"/>
      <c r="L61" s="278"/>
      <c r="M61" s="278"/>
      <c r="N61" s="278"/>
      <c r="O61" s="278"/>
      <c r="P61" s="278"/>
      <c r="Q61" s="278"/>
      <c r="R61" s="279"/>
      <c r="S61" s="105"/>
      <c r="T61" s="106"/>
      <c r="U61" s="106"/>
      <c r="V61" s="106"/>
      <c r="W61" s="106"/>
      <c r="X61" s="98"/>
      <c r="Y61" s="98"/>
      <c r="Z61" s="98"/>
      <c r="AA61" s="98"/>
    </row>
    <row r="62" spans="1:27" ht="39.950000000000003" customHeight="1" x14ac:dyDescent="0.25">
      <c r="A62" s="105"/>
      <c r="B62" s="307"/>
      <c r="C62" s="308"/>
      <c r="D62" s="308" t="s">
        <v>75</v>
      </c>
      <c r="E62" s="308"/>
      <c r="F62" s="308"/>
      <c r="G62" s="308"/>
      <c r="H62" s="308"/>
      <c r="I62" s="308"/>
      <c r="J62" s="308"/>
      <c r="K62" s="308"/>
      <c r="L62" s="308"/>
      <c r="M62" s="308"/>
      <c r="N62" s="308"/>
      <c r="O62" s="308"/>
      <c r="P62" s="308"/>
      <c r="Q62" s="309"/>
      <c r="R62" s="210" t="s">
        <v>76</v>
      </c>
      <c r="S62" s="105"/>
      <c r="T62" s="106"/>
      <c r="U62" s="106"/>
      <c r="V62" s="106"/>
      <c r="W62" s="106"/>
      <c r="X62" s="98"/>
      <c r="Y62" s="98"/>
      <c r="Z62" s="98"/>
      <c r="AA62" s="98"/>
    </row>
    <row r="63" spans="1:27" ht="39.950000000000003" customHeight="1" x14ac:dyDescent="0.25">
      <c r="A63" s="105"/>
      <c r="B63" s="293" t="s">
        <v>77</v>
      </c>
      <c r="C63" s="293"/>
      <c r="D63" s="287"/>
      <c r="E63" s="287"/>
      <c r="F63" s="287"/>
      <c r="G63" s="287"/>
      <c r="H63" s="287"/>
      <c r="I63" s="287"/>
      <c r="J63" s="287"/>
      <c r="K63" s="287"/>
      <c r="L63" s="287"/>
      <c r="M63" s="287"/>
      <c r="N63" s="287"/>
      <c r="O63" s="287"/>
      <c r="P63" s="287"/>
      <c r="Q63" s="287"/>
      <c r="R63" s="126">
        <f>Q19</f>
        <v>0</v>
      </c>
      <c r="S63" s="105"/>
      <c r="T63" s="106"/>
      <c r="U63" s="106"/>
      <c r="V63" s="106"/>
      <c r="W63" s="106"/>
      <c r="X63" s="98"/>
      <c r="Y63" s="98"/>
      <c r="Z63" s="98"/>
      <c r="AA63" s="98"/>
    </row>
    <row r="64" spans="1:27" ht="39.950000000000003" customHeight="1" x14ac:dyDescent="0.25">
      <c r="A64" s="105"/>
      <c r="B64" s="208"/>
      <c r="C64" s="310" t="s">
        <v>78</v>
      </c>
      <c r="D64" s="311"/>
      <c r="E64" s="312"/>
      <c r="F64" s="290"/>
      <c r="G64" s="291"/>
      <c r="H64" s="291"/>
      <c r="I64" s="291"/>
      <c r="J64" s="291"/>
      <c r="K64" s="291"/>
      <c r="L64" s="291"/>
      <c r="M64" s="291"/>
      <c r="N64" s="291"/>
      <c r="O64" s="291"/>
      <c r="P64" s="291"/>
      <c r="Q64" s="292"/>
      <c r="R64" s="48"/>
      <c r="S64" s="105"/>
      <c r="T64" s="106"/>
      <c r="U64" s="106"/>
      <c r="V64" s="106"/>
      <c r="W64" s="106"/>
      <c r="X64" s="98"/>
      <c r="Y64" s="98"/>
      <c r="Z64" s="98"/>
      <c r="AA64" s="98"/>
    </row>
    <row r="65" spans="1:27" ht="39.950000000000003" customHeight="1" x14ac:dyDescent="0.25">
      <c r="A65" s="105"/>
      <c r="B65" s="310" t="s">
        <v>79</v>
      </c>
      <c r="C65" s="312"/>
      <c r="D65" s="288"/>
      <c r="E65" s="289"/>
      <c r="F65" s="289"/>
      <c r="G65" s="289"/>
      <c r="H65" s="289"/>
      <c r="I65" s="289"/>
      <c r="J65" s="289"/>
      <c r="K65" s="289"/>
      <c r="L65" s="289"/>
      <c r="M65" s="289"/>
      <c r="N65" s="289"/>
      <c r="O65" s="289"/>
      <c r="P65" s="289"/>
      <c r="Q65" s="295"/>
      <c r="R65" s="127">
        <f>Q47</f>
        <v>0</v>
      </c>
      <c r="S65" s="105"/>
      <c r="T65" s="106"/>
      <c r="U65" s="106"/>
      <c r="V65" s="106"/>
      <c r="W65" s="106"/>
      <c r="X65" s="98"/>
      <c r="Y65" s="98"/>
      <c r="Z65" s="98"/>
      <c r="AA65" s="98"/>
    </row>
    <row r="66" spans="1:27" ht="39.950000000000003" customHeight="1" x14ac:dyDescent="0.25">
      <c r="A66" s="105"/>
      <c r="B66" s="208"/>
      <c r="C66" s="310" t="s">
        <v>80</v>
      </c>
      <c r="D66" s="311"/>
      <c r="E66" s="312"/>
      <c r="F66" s="290"/>
      <c r="G66" s="291"/>
      <c r="H66" s="291"/>
      <c r="I66" s="291"/>
      <c r="J66" s="291"/>
      <c r="K66" s="291"/>
      <c r="L66" s="291"/>
      <c r="M66" s="291"/>
      <c r="N66" s="291"/>
      <c r="O66" s="291"/>
      <c r="P66" s="291"/>
      <c r="Q66" s="292"/>
      <c r="R66" s="48"/>
      <c r="S66" s="105"/>
      <c r="T66" s="106"/>
      <c r="U66" s="106"/>
      <c r="V66" s="106"/>
      <c r="W66" s="106"/>
      <c r="X66" s="98"/>
      <c r="Y66" s="98"/>
      <c r="Z66" s="98"/>
      <c r="AA66" s="98"/>
    </row>
    <row r="67" spans="1:27" ht="39.950000000000003" customHeight="1" x14ac:dyDescent="0.25">
      <c r="A67" s="105"/>
      <c r="B67" s="293" t="s">
        <v>81</v>
      </c>
      <c r="C67" s="293"/>
      <c r="D67" s="287"/>
      <c r="E67" s="287"/>
      <c r="F67" s="287"/>
      <c r="G67" s="287"/>
      <c r="H67" s="287"/>
      <c r="I67" s="287"/>
      <c r="J67" s="287"/>
      <c r="K67" s="287"/>
      <c r="L67" s="287"/>
      <c r="M67" s="287"/>
      <c r="N67" s="287"/>
      <c r="O67" s="287"/>
      <c r="P67" s="287"/>
      <c r="Q67" s="287"/>
      <c r="R67" s="126">
        <f>Q55</f>
        <v>0</v>
      </c>
      <c r="S67" s="105"/>
      <c r="T67" s="106"/>
      <c r="U67" s="106"/>
      <c r="V67" s="106"/>
      <c r="W67" s="106"/>
      <c r="X67" s="98"/>
      <c r="Y67" s="98"/>
      <c r="Z67" s="98"/>
      <c r="AA67" s="98"/>
    </row>
    <row r="68" spans="1:27" ht="39.950000000000003" customHeight="1" x14ac:dyDescent="0.25">
      <c r="A68" s="105"/>
      <c r="B68" s="208"/>
      <c r="C68" s="310" t="s">
        <v>82</v>
      </c>
      <c r="D68" s="311"/>
      <c r="E68" s="312"/>
      <c r="F68" s="290"/>
      <c r="G68" s="291"/>
      <c r="H68" s="291"/>
      <c r="I68" s="291"/>
      <c r="J68" s="291"/>
      <c r="K68" s="291"/>
      <c r="L68" s="291"/>
      <c r="M68" s="291"/>
      <c r="N68" s="291"/>
      <c r="O68" s="291"/>
      <c r="P68" s="291"/>
      <c r="Q68" s="292"/>
      <c r="R68" s="48"/>
      <c r="S68" s="105"/>
      <c r="T68" s="106"/>
      <c r="U68" s="106"/>
      <c r="V68" s="106"/>
      <c r="W68" s="106"/>
      <c r="X68" s="98"/>
      <c r="Y68" s="98"/>
      <c r="Z68" s="98"/>
      <c r="AA68" s="98"/>
    </row>
    <row r="69" spans="1:27" ht="18.600000000000001" customHeight="1" x14ac:dyDescent="0.25">
      <c r="A69" s="105"/>
      <c r="B69" s="248" t="s">
        <v>83</v>
      </c>
      <c r="C69" s="249"/>
      <c r="D69" s="249"/>
      <c r="E69" s="249"/>
      <c r="F69" s="249"/>
      <c r="G69" s="249"/>
      <c r="H69" s="249"/>
      <c r="I69" s="249"/>
      <c r="J69" s="249"/>
      <c r="K69" s="249"/>
      <c r="L69" s="249"/>
      <c r="M69" s="249"/>
      <c r="N69" s="249"/>
      <c r="O69" s="249"/>
      <c r="P69" s="249"/>
      <c r="Q69" s="250"/>
      <c r="R69" s="128">
        <f>ROUND(SUM(R63:R68),0)</f>
        <v>0</v>
      </c>
      <c r="S69" s="105"/>
      <c r="T69" s="106"/>
      <c r="U69" s="106"/>
      <c r="V69" s="106"/>
      <c r="W69" s="106"/>
      <c r="X69" s="119">
        <f>R69</f>
        <v>0</v>
      </c>
      <c r="Y69" s="98"/>
      <c r="Z69" s="98"/>
      <c r="AA69" s="98"/>
    </row>
    <row r="70" spans="1:27" ht="15.75" customHeight="1" x14ac:dyDescent="0.25">
      <c r="A70" s="105"/>
      <c r="B70" s="263" t="s">
        <v>84</v>
      </c>
      <c r="C70" s="264"/>
      <c r="D70" s="264"/>
      <c r="E70" s="264"/>
      <c r="F70" s="264"/>
      <c r="G70" s="264"/>
      <c r="H70" s="264"/>
      <c r="I70" s="264"/>
      <c r="J70" s="264"/>
      <c r="K70" s="264"/>
      <c r="L70" s="264"/>
      <c r="M70" s="264"/>
      <c r="N70" s="264"/>
      <c r="O70" s="264"/>
      <c r="P70" s="264"/>
      <c r="Q70" s="264"/>
      <c r="R70" s="265"/>
      <c r="S70" s="105"/>
      <c r="T70" s="106"/>
      <c r="U70" s="106"/>
      <c r="V70" s="106"/>
      <c r="W70" s="106"/>
      <c r="X70" s="98"/>
      <c r="Y70" s="98"/>
      <c r="Z70" s="98"/>
      <c r="AA70" s="98"/>
    </row>
    <row r="71" spans="1:27" ht="39.950000000000003" customHeight="1" x14ac:dyDescent="0.25">
      <c r="A71" s="105"/>
      <c r="B71" s="324" t="s">
        <v>85</v>
      </c>
      <c r="C71" s="325"/>
      <c r="D71" s="326" t="s">
        <v>86</v>
      </c>
      <c r="E71" s="301"/>
      <c r="F71" s="301"/>
      <c r="G71" s="302"/>
      <c r="H71" s="301" t="s">
        <v>87</v>
      </c>
      <c r="I71" s="301"/>
      <c r="J71" s="301"/>
      <c r="K71" s="301"/>
      <c r="L71" s="301"/>
      <c r="M71" s="301"/>
      <c r="N71" s="301"/>
      <c r="O71" s="302"/>
      <c r="P71" s="129" t="s">
        <v>88</v>
      </c>
      <c r="Q71" s="130" t="s">
        <v>89</v>
      </c>
      <c r="R71" s="130" t="s">
        <v>72</v>
      </c>
      <c r="S71" s="105"/>
      <c r="T71" s="106"/>
      <c r="U71" s="106"/>
      <c r="V71" s="106" t="s">
        <v>90</v>
      </c>
      <c r="W71" s="106" t="s">
        <v>91</v>
      </c>
      <c r="X71" s="98"/>
      <c r="Y71" s="98"/>
      <c r="Z71" s="98"/>
      <c r="AA71" s="98"/>
    </row>
    <row r="72" spans="1:27" ht="39.950000000000003" customHeight="1" x14ac:dyDescent="0.25">
      <c r="A72" s="105"/>
      <c r="B72" s="303"/>
      <c r="C72" s="303"/>
      <c r="D72" s="261" t="str">
        <f>IF(B72="","Select Contractor or Sub Awardee in Column B to continue","")</f>
        <v>Select Contractor or Sub Awardee in Column B to continue</v>
      </c>
      <c r="E72" s="298"/>
      <c r="F72" s="298"/>
      <c r="G72" s="262"/>
      <c r="H72" s="377" t="str">
        <f>IF(B72="","Select Contractor or Sub Awardee in column B to continue","")</f>
        <v>Select Contractor or Sub Awardee in column B to continue</v>
      </c>
      <c r="I72" s="377"/>
      <c r="J72" s="377"/>
      <c r="K72" s="377"/>
      <c r="L72" s="377"/>
      <c r="M72" s="377"/>
      <c r="N72" s="377"/>
      <c r="O72" s="377"/>
      <c r="P72" s="49"/>
      <c r="Q72" s="50"/>
      <c r="R72" s="51">
        <f>ROUND(Q72*P72,2)</f>
        <v>0</v>
      </c>
      <c r="S72" s="105"/>
      <c r="T72" s="106"/>
      <c r="U72" s="110" t="str">
        <f>IF(B72="","",IF(D72="","",R72))</f>
        <v/>
      </c>
      <c r="V72" s="110" t="str">
        <f>IF(B72="Contractor","",IF(D72="","",D72))</f>
        <v>Select Contractor or Sub Awardee in Column B to continue</v>
      </c>
      <c r="W72" s="110">
        <f>IF(B72="Contractor",0,R72)</f>
        <v>0</v>
      </c>
      <c r="X72" s="98"/>
      <c r="Y72" s="98"/>
      <c r="Z72" s="98"/>
      <c r="AA72" s="98"/>
    </row>
    <row r="73" spans="1:27" ht="39.950000000000003" customHeight="1" x14ac:dyDescent="0.25">
      <c r="A73" s="105"/>
      <c r="B73" s="303"/>
      <c r="C73" s="303"/>
      <c r="D73" s="261" t="str">
        <f>IF(B73="","Select Contractor or Sub Awardee in Column B to continue","")</f>
        <v>Select Contractor or Sub Awardee in Column B to continue</v>
      </c>
      <c r="E73" s="298"/>
      <c r="F73" s="298"/>
      <c r="G73" s="262"/>
      <c r="H73" s="377" t="str">
        <f t="shared" ref="H73:H76" si="12">IF(B73="","Select Contractor or Sub Awardee in column B to continue","")</f>
        <v>Select Contractor or Sub Awardee in column B to continue</v>
      </c>
      <c r="I73" s="377"/>
      <c r="J73" s="377"/>
      <c r="K73" s="377"/>
      <c r="L73" s="377"/>
      <c r="M73" s="377"/>
      <c r="N73" s="377"/>
      <c r="O73" s="377"/>
      <c r="P73" s="49"/>
      <c r="Q73" s="50"/>
      <c r="R73" s="51">
        <f>ROUND(Q73*P73,2)</f>
        <v>0</v>
      </c>
      <c r="S73" s="105"/>
      <c r="T73" s="106"/>
      <c r="U73" s="110" t="str">
        <f>IF(B73="","",IF(D73="","",R73))</f>
        <v/>
      </c>
      <c r="V73" s="110" t="str">
        <f t="shared" ref="V73:V76" si="13">IF(B73="Contractor","",IF(D73="","",D73))</f>
        <v>Select Contractor or Sub Awardee in Column B to continue</v>
      </c>
      <c r="W73" s="110">
        <f>IF(B73="Contractor",0,R73)</f>
        <v>0</v>
      </c>
      <c r="X73" s="98"/>
      <c r="Y73" s="98"/>
      <c r="Z73" s="98"/>
      <c r="AA73" s="98"/>
    </row>
    <row r="74" spans="1:27" ht="39.950000000000003" customHeight="1" x14ac:dyDescent="0.25">
      <c r="A74" s="105"/>
      <c r="B74" s="299"/>
      <c r="C74" s="300"/>
      <c r="D74" s="261" t="str">
        <f>IF(B74="","Select Contractor or Sub Awardee in Column B to continue","")</f>
        <v>Select Contractor or Sub Awardee in Column B to continue</v>
      </c>
      <c r="E74" s="298"/>
      <c r="F74" s="298"/>
      <c r="G74" s="262"/>
      <c r="H74" s="377" t="str">
        <f t="shared" si="12"/>
        <v>Select Contractor or Sub Awardee in column B to continue</v>
      </c>
      <c r="I74" s="377"/>
      <c r="J74" s="377"/>
      <c r="K74" s="377"/>
      <c r="L74" s="377"/>
      <c r="M74" s="377"/>
      <c r="N74" s="377"/>
      <c r="O74" s="377"/>
      <c r="P74" s="49"/>
      <c r="Q74" s="50"/>
      <c r="R74" s="51">
        <f>ROUND(Q74*P74,2)</f>
        <v>0</v>
      </c>
      <c r="S74" s="105"/>
      <c r="T74" s="106"/>
      <c r="U74" s="110" t="str">
        <f>IF(B74="","",IF(D74="","",R74))</f>
        <v/>
      </c>
      <c r="V74" s="110" t="str">
        <f t="shared" si="13"/>
        <v>Select Contractor or Sub Awardee in Column B to continue</v>
      </c>
      <c r="W74" s="110">
        <f>IF(B74="Contractor",0,R74)</f>
        <v>0</v>
      </c>
      <c r="X74" s="98"/>
      <c r="Y74" s="98"/>
      <c r="Z74" s="98"/>
      <c r="AA74" s="98"/>
    </row>
    <row r="75" spans="1:27" ht="39.950000000000003" customHeight="1" x14ac:dyDescent="0.25">
      <c r="A75" s="105"/>
      <c r="B75" s="299"/>
      <c r="C75" s="300"/>
      <c r="D75" s="261" t="str">
        <f t="shared" ref="D75:D76" si="14">IF(B75="","Select Contractor or Sub Awardee in Column B to continue","")</f>
        <v>Select Contractor or Sub Awardee in Column B to continue</v>
      </c>
      <c r="E75" s="298"/>
      <c r="F75" s="298"/>
      <c r="G75" s="262"/>
      <c r="H75" s="377" t="str">
        <f t="shared" si="12"/>
        <v>Select Contractor or Sub Awardee in column B to continue</v>
      </c>
      <c r="I75" s="377"/>
      <c r="J75" s="377"/>
      <c r="K75" s="377"/>
      <c r="L75" s="377"/>
      <c r="M75" s="377"/>
      <c r="N75" s="377"/>
      <c r="O75" s="377"/>
      <c r="P75" s="49"/>
      <c r="Q75" s="50"/>
      <c r="R75" s="51">
        <f t="shared" ref="R75:R76" si="15">ROUND(Q75*P75,2)</f>
        <v>0</v>
      </c>
      <c r="S75" s="105"/>
      <c r="T75" s="106"/>
      <c r="U75" s="110" t="str">
        <f>IF(B75="","",IF(D75="","",R75))</f>
        <v/>
      </c>
      <c r="V75" s="110" t="str">
        <f t="shared" si="13"/>
        <v>Select Contractor or Sub Awardee in Column B to continue</v>
      </c>
      <c r="W75" s="110">
        <f>IF(B75="Contractor",0,R75)</f>
        <v>0</v>
      </c>
      <c r="X75" s="98"/>
      <c r="Y75" s="98"/>
      <c r="Z75" s="98"/>
      <c r="AA75" s="98"/>
    </row>
    <row r="76" spans="1:27" ht="39.950000000000003" customHeight="1" x14ac:dyDescent="0.25">
      <c r="A76" s="105"/>
      <c r="B76" s="299"/>
      <c r="C76" s="300"/>
      <c r="D76" s="261" t="str">
        <f t="shared" si="14"/>
        <v>Select Contractor or Sub Awardee in Column B to continue</v>
      </c>
      <c r="E76" s="298"/>
      <c r="F76" s="298"/>
      <c r="G76" s="262"/>
      <c r="H76" s="377" t="str">
        <f t="shared" si="12"/>
        <v>Select Contractor or Sub Awardee in column B to continue</v>
      </c>
      <c r="I76" s="377"/>
      <c r="J76" s="377"/>
      <c r="K76" s="377"/>
      <c r="L76" s="377"/>
      <c r="M76" s="377"/>
      <c r="N76" s="377"/>
      <c r="O76" s="377"/>
      <c r="P76" s="49"/>
      <c r="Q76" s="50"/>
      <c r="R76" s="51">
        <f t="shared" si="15"/>
        <v>0</v>
      </c>
      <c r="S76" s="105"/>
      <c r="T76" s="106"/>
      <c r="U76" s="110" t="str">
        <f>IF(B76="","",IF(D76="","",R76))</f>
        <v/>
      </c>
      <c r="V76" s="110" t="str">
        <f t="shared" si="13"/>
        <v>Select Contractor or Sub Awardee in Column B to continue</v>
      </c>
      <c r="W76" s="110">
        <f>IF(B76="Contractor",0,R76)</f>
        <v>0</v>
      </c>
      <c r="X76" s="98"/>
      <c r="Y76" s="98"/>
      <c r="Z76" s="98"/>
      <c r="AA76" s="98"/>
    </row>
    <row r="77" spans="1:27" ht="18.600000000000001" customHeight="1" x14ac:dyDescent="0.25">
      <c r="A77" s="105"/>
      <c r="B77" s="361" t="s">
        <v>93</v>
      </c>
      <c r="C77" s="362"/>
      <c r="D77" s="362"/>
      <c r="E77" s="362"/>
      <c r="F77" s="362"/>
      <c r="G77" s="362"/>
      <c r="H77" s="362"/>
      <c r="I77" s="362"/>
      <c r="J77" s="362"/>
      <c r="K77" s="362"/>
      <c r="L77" s="362"/>
      <c r="M77" s="362"/>
      <c r="N77" s="362"/>
      <c r="O77" s="362"/>
      <c r="P77" s="362"/>
      <c r="Q77" s="363"/>
      <c r="R77" s="40">
        <f>ROUND(SUM(R72:R76),0)</f>
        <v>0</v>
      </c>
      <c r="S77" s="105"/>
      <c r="T77" s="106"/>
      <c r="U77" s="110">
        <f>SUM(U72:U76)</f>
        <v>0</v>
      </c>
      <c r="V77" s="106"/>
      <c r="W77" s="106"/>
      <c r="X77" s="119">
        <f>R77</f>
        <v>0</v>
      </c>
      <c r="Y77" s="98"/>
      <c r="Z77" s="98"/>
      <c r="AA77" s="98"/>
    </row>
    <row r="78" spans="1:27" ht="15.75" customHeight="1" x14ac:dyDescent="0.25">
      <c r="A78" s="105"/>
      <c r="B78" s="263" t="s">
        <v>94</v>
      </c>
      <c r="C78" s="264"/>
      <c r="D78" s="264"/>
      <c r="E78" s="264"/>
      <c r="F78" s="264"/>
      <c r="G78" s="264"/>
      <c r="H78" s="264"/>
      <c r="I78" s="264"/>
      <c r="J78" s="264"/>
      <c r="K78" s="264"/>
      <c r="L78" s="264"/>
      <c r="M78" s="264"/>
      <c r="N78" s="264"/>
      <c r="O78" s="264"/>
      <c r="P78" s="264"/>
      <c r="Q78" s="264"/>
      <c r="R78" s="265"/>
      <c r="S78" s="105"/>
      <c r="T78" s="106"/>
      <c r="U78" s="106"/>
      <c r="V78" s="106"/>
      <c r="W78" s="106"/>
      <c r="X78" s="98"/>
      <c r="Y78" s="98"/>
      <c r="Z78" s="98"/>
      <c r="AA78" s="98"/>
    </row>
    <row r="79" spans="1:27" ht="39.950000000000003" customHeight="1" x14ac:dyDescent="0.25">
      <c r="A79" s="105"/>
      <c r="B79" s="310" t="s">
        <v>95</v>
      </c>
      <c r="C79" s="311"/>
      <c r="D79" s="312"/>
      <c r="E79" s="310" t="s">
        <v>96</v>
      </c>
      <c r="F79" s="311"/>
      <c r="G79" s="311"/>
      <c r="H79" s="311"/>
      <c r="I79" s="311"/>
      <c r="J79" s="311"/>
      <c r="K79" s="311"/>
      <c r="L79" s="311"/>
      <c r="M79" s="311"/>
      <c r="N79" s="311"/>
      <c r="O79" s="311"/>
      <c r="P79" s="311"/>
      <c r="Q79" s="312"/>
      <c r="R79" s="210" t="s">
        <v>72</v>
      </c>
      <c r="S79" s="105"/>
      <c r="T79" s="106"/>
      <c r="U79" s="106"/>
      <c r="V79" s="106"/>
      <c r="W79" s="106"/>
      <c r="X79" s="98"/>
      <c r="Y79" s="98"/>
      <c r="Z79" s="98"/>
      <c r="AA79" s="98"/>
    </row>
    <row r="80" spans="1:27" ht="39.950000000000003" customHeight="1" x14ac:dyDescent="0.25">
      <c r="A80" s="105"/>
      <c r="B80" s="323"/>
      <c r="C80" s="323"/>
      <c r="D80" s="323"/>
      <c r="E80" s="287" t="str">
        <f>IF(B80="","Select Supply Category in Column B","")</f>
        <v>Select Supply Category in Column B</v>
      </c>
      <c r="F80" s="287"/>
      <c r="G80" s="287"/>
      <c r="H80" s="287"/>
      <c r="I80" s="287"/>
      <c r="J80" s="287"/>
      <c r="K80" s="287"/>
      <c r="L80" s="287"/>
      <c r="M80" s="287"/>
      <c r="N80" s="287"/>
      <c r="O80" s="287"/>
      <c r="P80" s="287"/>
      <c r="Q80" s="287"/>
      <c r="R80" s="52"/>
      <c r="S80" s="105"/>
      <c r="T80" s="106"/>
      <c r="U80" s="106"/>
      <c r="V80" s="106"/>
      <c r="W80" s="106"/>
      <c r="X80" s="98"/>
      <c r="Y80" s="98"/>
      <c r="Z80" s="98"/>
      <c r="AA80" s="98"/>
    </row>
    <row r="81" spans="1:27" ht="39.950000000000003" customHeight="1" x14ac:dyDescent="0.25">
      <c r="A81" s="105"/>
      <c r="B81" s="323"/>
      <c r="C81" s="323"/>
      <c r="D81" s="323"/>
      <c r="E81" s="287" t="str">
        <f t="shared" ref="E81:E85" si="16">IF(B81="","Select Supply Category in Column B","")</f>
        <v>Select Supply Category in Column B</v>
      </c>
      <c r="F81" s="287"/>
      <c r="G81" s="287"/>
      <c r="H81" s="287"/>
      <c r="I81" s="287"/>
      <c r="J81" s="287"/>
      <c r="K81" s="287"/>
      <c r="L81" s="287"/>
      <c r="M81" s="287"/>
      <c r="N81" s="287"/>
      <c r="O81" s="287"/>
      <c r="P81" s="287"/>
      <c r="Q81" s="287"/>
      <c r="R81" s="52"/>
      <c r="S81" s="105"/>
      <c r="T81" s="106"/>
      <c r="U81" s="106"/>
      <c r="V81" s="106"/>
      <c r="W81" s="106"/>
      <c r="X81" s="98"/>
      <c r="Y81" s="98"/>
      <c r="Z81" s="98"/>
      <c r="AA81" s="98"/>
    </row>
    <row r="82" spans="1:27" ht="39.950000000000003" customHeight="1" x14ac:dyDescent="0.25">
      <c r="A82" s="105"/>
      <c r="B82" s="323"/>
      <c r="C82" s="323"/>
      <c r="D82" s="323"/>
      <c r="E82" s="287" t="str">
        <f t="shared" si="16"/>
        <v>Select Supply Category in Column B</v>
      </c>
      <c r="F82" s="287"/>
      <c r="G82" s="287"/>
      <c r="H82" s="287"/>
      <c r="I82" s="287"/>
      <c r="J82" s="287"/>
      <c r="K82" s="287"/>
      <c r="L82" s="287"/>
      <c r="M82" s="287"/>
      <c r="N82" s="287"/>
      <c r="O82" s="287"/>
      <c r="P82" s="287"/>
      <c r="Q82" s="287"/>
      <c r="R82" s="52"/>
      <c r="S82" s="105"/>
      <c r="T82" s="106"/>
      <c r="U82" s="106"/>
      <c r="V82" s="106"/>
      <c r="W82" s="106"/>
      <c r="X82" s="98"/>
      <c r="Y82" s="98"/>
      <c r="Z82" s="98"/>
      <c r="AA82" s="98"/>
    </row>
    <row r="83" spans="1:27" ht="39.950000000000003" customHeight="1" x14ac:dyDescent="0.25">
      <c r="A83" s="105"/>
      <c r="B83" s="323"/>
      <c r="C83" s="323"/>
      <c r="D83" s="323"/>
      <c r="E83" s="287" t="str">
        <f t="shared" si="16"/>
        <v>Select Supply Category in Column B</v>
      </c>
      <c r="F83" s="287"/>
      <c r="G83" s="287"/>
      <c r="H83" s="287"/>
      <c r="I83" s="287"/>
      <c r="J83" s="287"/>
      <c r="K83" s="287"/>
      <c r="L83" s="287"/>
      <c r="M83" s="287"/>
      <c r="N83" s="287"/>
      <c r="O83" s="287"/>
      <c r="P83" s="287"/>
      <c r="Q83" s="287"/>
      <c r="R83" s="52"/>
      <c r="S83" s="105"/>
      <c r="T83" s="106"/>
      <c r="U83" s="106"/>
      <c r="V83" s="106"/>
      <c r="W83" s="106"/>
      <c r="X83" s="98"/>
      <c r="Y83" s="98"/>
      <c r="Z83" s="98"/>
      <c r="AA83" s="98"/>
    </row>
    <row r="84" spans="1:27" ht="39.950000000000003" customHeight="1" x14ac:dyDescent="0.25">
      <c r="A84" s="105"/>
      <c r="B84" s="323"/>
      <c r="C84" s="323"/>
      <c r="D84" s="323"/>
      <c r="E84" s="287" t="str">
        <f t="shared" si="16"/>
        <v>Select Supply Category in Column B</v>
      </c>
      <c r="F84" s="287"/>
      <c r="G84" s="287"/>
      <c r="H84" s="287"/>
      <c r="I84" s="287"/>
      <c r="J84" s="287"/>
      <c r="K84" s="287"/>
      <c r="L84" s="287"/>
      <c r="M84" s="287"/>
      <c r="N84" s="287"/>
      <c r="O84" s="287"/>
      <c r="P84" s="287"/>
      <c r="Q84" s="287"/>
      <c r="R84" s="52"/>
      <c r="S84" s="105"/>
      <c r="T84" s="106"/>
      <c r="U84" s="106"/>
      <c r="V84" s="106"/>
      <c r="W84" s="106"/>
      <c r="X84" s="98"/>
      <c r="Y84" s="98"/>
      <c r="Z84" s="98"/>
      <c r="AA84" s="98"/>
    </row>
    <row r="85" spans="1:27" ht="39.950000000000003" customHeight="1" x14ac:dyDescent="0.25">
      <c r="A85" s="105"/>
      <c r="B85" s="323"/>
      <c r="C85" s="323"/>
      <c r="D85" s="323"/>
      <c r="E85" s="287" t="str">
        <f t="shared" si="16"/>
        <v>Select Supply Category in Column B</v>
      </c>
      <c r="F85" s="287"/>
      <c r="G85" s="287"/>
      <c r="H85" s="287"/>
      <c r="I85" s="287"/>
      <c r="J85" s="287"/>
      <c r="K85" s="287"/>
      <c r="L85" s="287"/>
      <c r="M85" s="287"/>
      <c r="N85" s="287"/>
      <c r="O85" s="287"/>
      <c r="P85" s="287"/>
      <c r="Q85" s="287"/>
      <c r="R85" s="52"/>
      <c r="S85" s="105"/>
      <c r="T85" s="106"/>
      <c r="U85" s="106"/>
      <c r="V85" s="106"/>
      <c r="W85" s="106"/>
      <c r="X85" s="98"/>
      <c r="Y85" s="98"/>
      <c r="Z85" s="98"/>
      <c r="AA85" s="98"/>
    </row>
    <row r="86" spans="1:27" ht="18" customHeight="1" x14ac:dyDescent="0.25">
      <c r="A86" s="105"/>
      <c r="B86" s="248" t="s">
        <v>97</v>
      </c>
      <c r="C86" s="249"/>
      <c r="D86" s="249"/>
      <c r="E86" s="249"/>
      <c r="F86" s="249"/>
      <c r="G86" s="249"/>
      <c r="H86" s="249"/>
      <c r="I86" s="249"/>
      <c r="J86" s="249"/>
      <c r="K86" s="249"/>
      <c r="L86" s="249"/>
      <c r="M86" s="249"/>
      <c r="N86" s="249"/>
      <c r="O86" s="249"/>
      <c r="P86" s="249"/>
      <c r="Q86" s="250"/>
      <c r="R86" s="53">
        <f>ROUND(SUM(R80:R85),0)</f>
        <v>0</v>
      </c>
      <c r="S86" s="105"/>
      <c r="T86" s="106"/>
      <c r="U86" s="106"/>
      <c r="V86" s="106"/>
      <c r="W86" s="106"/>
      <c r="X86" s="119">
        <f>R86</f>
        <v>0</v>
      </c>
      <c r="Y86" s="98"/>
      <c r="Z86" s="98"/>
      <c r="AA86" s="98"/>
    </row>
    <row r="87" spans="1:27" ht="15.75" customHeight="1" x14ac:dyDescent="0.25">
      <c r="A87" s="105"/>
      <c r="B87" s="294" t="s">
        <v>98</v>
      </c>
      <c r="C87" s="278"/>
      <c r="D87" s="278"/>
      <c r="E87" s="278"/>
      <c r="F87" s="278"/>
      <c r="G87" s="278"/>
      <c r="H87" s="278"/>
      <c r="I87" s="278"/>
      <c r="J87" s="278"/>
      <c r="K87" s="278"/>
      <c r="L87" s="278"/>
      <c r="M87" s="278"/>
      <c r="N87" s="278"/>
      <c r="O87" s="278"/>
      <c r="P87" s="278"/>
      <c r="Q87" s="278"/>
      <c r="R87" s="279"/>
      <c r="S87" s="105"/>
      <c r="T87" s="106"/>
      <c r="U87" s="106"/>
      <c r="V87" s="106"/>
      <c r="W87" s="106"/>
      <c r="X87" s="98"/>
      <c r="Y87" s="98"/>
      <c r="Z87" s="98"/>
      <c r="AA87" s="98"/>
    </row>
    <row r="88" spans="1:27" ht="39.950000000000003" customHeight="1" x14ac:dyDescent="0.25">
      <c r="A88" s="105"/>
      <c r="B88" s="319" t="s">
        <v>95</v>
      </c>
      <c r="C88" s="320"/>
      <c r="D88" s="321"/>
      <c r="E88" s="322" t="s">
        <v>99</v>
      </c>
      <c r="F88" s="322"/>
      <c r="G88" s="322"/>
      <c r="H88" s="322" t="s">
        <v>100</v>
      </c>
      <c r="I88" s="322"/>
      <c r="J88" s="322"/>
      <c r="K88" s="322"/>
      <c r="L88" s="322"/>
      <c r="M88" s="322"/>
      <c r="N88" s="322"/>
      <c r="O88" s="322"/>
      <c r="P88" s="131" t="s">
        <v>101</v>
      </c>
      <c r="Q88" s="131" t="s">
        <v>102</v>
      </c>
      <c r="R88" s="132" t="s">
        <v>76</v>
      </c>
      <c r="S88" s="105"/>
      <c r="T88" s="106"/>
      <c r="U88" s="106"/>
      <c r="V88" s="106"/>
      <c r="W88" s="106"/>
      <c r="X88" s="98"/>
      <c r="Y88" s="98"/>
      <c r="Z88" s="98"/>
      <c r="AA88" s="98"/>
    </row>
    <row r="89" spans="1:27" ht="39.950000000000003" customHeight="1" x14ac:dyDescent="0.25">
      <c r="A89" s="105"/>
      <c r="B89" s="313"/>
      <c r="C89" s="314"/>
      <c r="D89" s="315"/>
      <c r="E89" s="316" t="str">
        <f>IF(B89="","Select Category in Column B","")</f>
        <v>Select Category in Column B</v>
      </c>
      <c r="F89" s="317"/>
      <c r="G89" s="318"/>
      <c r="H89" s="316" t="str">
        <f>IF(B89="","Select Category in Column B","")</f>
        <v>Select Category in Column B</v>
      </c>
      <c r="I89" s="317"/>
      <c r="J89" s="317"/>
      <c r="K89" s="317"/>
      <c r="L89" s="317"/>
      <c r="M89" s="317"/>
      <c r="N89" s="317"/>
      <c r="O89" s="318"/>
      <c r="P89" s="54"/>
      <c r="Q89" s="55"/>
      <c r="R89" s="40">
        <f>ROUND(Q89*P89,2)</f>
        <v>0</v>
      </c>
      <c r="S89" s="105"/>
      <c r="T89" s="106"/>
      <c r="U89" s="110">
        <f>IF(OR(B89='[1]DROP-DOWNS'!$S$18,B89='[1]DROP-DOWNS'!$S$19,B89='[1]DROP-DOWNS'!$S$20,B89='[1]DROP-DOWNS'!$S$21),R89,0)</f>
        <v>0</v>
      </c>
      <c r="V89" s="134"/>
      <c r="W89" s="106"/>
      <c r="X89" s="98"/>
      <c r="Y89" s="98"/>
      <c r="Z89" s="98"/>
      <c r="AA89" s="98"/>
    </row>
    <row r="90" spans="1:27" ht="39.950000000000003" customHeight="1" x14ac:dyDescent="0.25">
      <c r="A90" s="105"/>
      <c r="B90" s="313"/>
      <c r="C90" s="314"/>
      <c r="D90" s="315"/>
      <c r="E90" s="316" t="str">
        <f t="shared" ref="E90:E92" si="17">IF(B90="","Select Category in Column B","")</f>
        <v>Select Category in Column B</v>
      </c>
      <c r="F90" s="317"/>
      <c r="G90" s="318"/>
      <c r="H90" s="316" t="str">
        <f t="shared" ref="H90:H92" si="18">IF(B90="","Select Category in Column B","")</f>
        <v>Select Category in Column B</v>
      </c>
      <c r="I90" s="317"/>
      <c r="J90" s="317"/>
      <c r="K90" s="317"/>
      <c r="L90" s="317"/>
      <c r="M90" s="317"/>
      <c r="N90" s="317"/>
      <c r="O90" s="318"/>
      <c r="P90" s="54"/>
      <c r="Q90" s="55"/>
      <c r="R90" s="40">
        <f t="shared" ref="R90:R92" si="19">ROUND(Q90*P90,2)</f>
        <v>0</v>
      </c>
      <c r="S90" s="105"/>
      <c r="T90" s="106"/>
      <c r="U90" s="110">
        <f>IF(OR(B90='[1]DROP-DOWNS'!$S$18,B90='[1]DROP-DOWNS'!$S$19,B90='[1]DROP-DOWNS'!$S$20,B90='[1]DROP-DOWNS'!$S$21),R90,0)</f>
        <v>0</v>
      </c>
      <c r="V90" s="134"/>
      <c r="W90" s="106"/>
      <c r="X90" s="98"/>
      <c r="Y90" s="98"/>
      <c r="Z90" s="98"/>
      <c r="AA90" s="98"/>
    </row>
    <row r="91" spans="1:27" ht="39.950000000000003" customHeight="1" x14ac:dyDescent="0.25">
      <c r="A91" s="105"/>
      <c r="B91" s="313"/>
      <c r="C91" s="314"/>
      <c r="D91" s="315"/>
      <c r="E91" s="316" t="str">
        <f t="shared" si="17"/>
        <v>Select Category in Column B</v>
      </c>
      <c r="F91" s="317"/>
      <c r="G91" s="318"/>
      <c r="H91" s="316" t="str">
        <f t="shared" si="18"/>
        <v>Select Category in Column B</v>
      </c>
      <c r="I91" s="317"/>
      <c r="J91" s="317"/>
      <c r="K91" s="317"/>
      <c r="L91" s="317"/>
      <c r="M91" s="317"/>
      <c r="N91" s="317"/>
      <c r="O91" s="318"/>
      <c r="P91" s="56"/>
      <c r="Q91" s="55"/>
      <c r="R91" s="40">
        <f t="shared" si="19"/>
        <v>0</v>
      </c>
      <c r="S91" s="105"/>
      <c r="T91" s="106"/>
      <c r="U91" s="110">
        <f>IF(OR(B91='[1]DROP-DOWNS'!$S$18,B91='[1]DROP-DOWNS'!$S$19,B91='[1]DROP-DOWNS'!$S$20,B91='[1]DROP-DOWNS'!$S$21),R91,0)</f>
        <v>0</v>
      </c>
      <c r="V91" s="134"/>
      <c r="W91" s="106"/>
      <c r="X91" s="98"/>
      <c r="Y91" s="98"/>
      <c r="Z91" s="98"/>
      <c r="AA91" s="98"/>
    </row>
    <row r="92" spans="1:27" ht="39.950000000000003" customHeight="1" x14ac:dyDescent="0.25">
      <c r="A92" s="105"/>
      <c r="B92" s="313"/>
      <c r="C92" s="314"/>
      <c r="D92" s="315"/>
      <c r="E92" s="316" t="str">
        <f t="shared" si="17"/>
        <v>Select Category in Column B</v>
      </c>
      <c r="F92" s="317"/>
      <c r="G92" s="318"/>
      <c r="H92" s="316" t="str">
        <f t="shared" si="18"/>
        <v>Select Category in Column B</v>
      </c>
      <c r="I92" s="317"/>
      <c r="J92" s="317"/>
      <c r="K92" s="317"/>
      <c r="L92" s="317"/>
      <c r="M92" s="317"/>
      <c r="N92" s="317"/>
      <c r="O92" s="318"/>
      <c r="P92" s="56"/>
      <c r="Q92" s="55"/>
      <c r="R92" s="40">
        <f t="shared" si="19"/>
        <v>0</v>
      </c>
      <c r="S92" s="105"/>
      <c r="T92" s="106"/>
      <c r="U92" s="110">
        <f>IF(OR(B92='[1]DROP-DOWNS'!$S$18,B92='[1]DROP-DOWNS'!$S$19,B92='[1]DROP-DOWNS'!$S$20,B92='[1]DROP-DOWNS'!$S$21),R92,0)</f>
        <v>0</v>
      </c>
      <c r="V92" s="134"/>
      <c r="W92" s="106"/>
      <c r="X92" s="98"/>
      <c r="Y92" s="98"/>
      <c r="Z92" s="98"/>
      <c r="AA92" s="98"/>
    </row>
    <row r="93" spans="1:27" ht="39.950000000000003" hidden="1" customHeight="1" x14ac:dyDescent="0.25">
      <c r="A93" s="105"/>
      <c r="B93" s="327"/>
      <c r="C93" s="328"/>
      <c r="D93" s="329"/>
      <c r="E93" s="330" t="str">
        <f t="shared" ref="E93:E95" si="20">IF(B93="","Select Category in Column B",0)</f>
        <v>Select Category in Column B</v>
      </c>
      <c r="F93" s="331"/>
      <c r="G93" s="332"/>
      <c r="H93" s="330" t="str">
        <f t="shared" ref="H93:H95" si="21">IF(B93="","Select Category in Column B",0)</f>
        <v>Select Category in Column B</v>
      </c>
      <c r="I93" s="331"/>
      <c r="J93" s="331"/>
      <c r="K93" s="331"/>
      <c r="L93" s="331"/>
      <c r="M93" s="331"/>
      <c r="N93" s="331"/>
      <c r="O93" s="332"/>
      <c r="P93" s="135"/>
      <c r="Q93" s="133"/>
      <c r="R93" s="40">
        <f t="shared" ref="R93:R95" si="22">ROUND(Q93*P93,0)</f>
        <v>0</v>
      </c>
      <c r="S93" s="105"/>
      <c r="T93" s="106"/>
      <c r="U93" s="110">
        <f>IF(OR(B93='[1]DROP-DOWNS'!S18,B93='[1]DROP-DOWNS'!S19,B93='[1]DROP-DOWNS'!S20,B93='[1]DROP-DOWNS'!S21),R93,0)</f>
        <v>0</v>
      </c>
      <c r="V93" s="134"/>
      <c r="W93" s="106"/>
      <c r="X93" s="98"/>
      <c r="Y93" s="98"/>
      <c r="Z93" s="98"/>
      <c r="AA93" s="98"/>
    </row>
    <row r="94" spans="1:27" ht="39.950000000000003" hidden="1" customHeight="1" x14ac:dyDescent="0.25">
      <c r="A94" s="105"/>
      <c r="B94" s="327"/>
      <c r="C94" s="328"/>
      <c r="D94" s="329"/>
      <c r="E94" s="330" t="str">
        <f t="shared" si="20"/>
        <v>Select Category in Column B</v>
      </c>
      <c r="F94" s="331"/>
      <c r="G94" s="332"/>
      <c r="H94" s="330" t="str">
        <f t="shared" si="21"/>
        <v>Select Category in Column B</v>
      </c>
      <c r="I94" s="331"/>
      <c r="J94" s="331"/>
      <c r="K94" s="331"/>
      <c r="L94" s="331"/>
      <c r="M94" s="331"/>
      <c r="N94" s="331"/>
      <c r="O94" s="332"/>
      <c r="P94" s="136"/>
      <c r="Q94" s="133"/>
      <c r="R94" s="40">
        <f t="shared" si="22"/>
        <v>0</v>
      </c>
      <c r="S94" s="105"/>
      <c r="T94" s="106"/>
      <c r="U94" s="110">
        <f>IF(OR(B94='[1]DROP-DOWNS'!S18,B94='[1]DROP-DOWNS'!S19,B94='[1]DROP-DOWNS'!S20,B94='[1]DROP-DOWNS'!S21),R94,0)</f>
        <v>0</v>
      </c>
      <c r="V94" s="134"/>
      <c r="W94" s="106"/>
      <c r="X94" s="98"/>
      <c r="Y94" s="98"/>
      <c r="Z94" s="98"/>
      <c r="AA94" s="98"/>
    </row>
    <row r="95" spans="1:27" ht="39.950000000000003" hidden="1" customHeight="1" x14ac:dyDescent="0.25">
      <c r="A95" s="105"/>
      <c r="B95" s="327"/>
      <c r="C95" s="328"/>
      <c r="D95" s="329" t="str">
        <f>IF(B95="","Select Travel Category in Column B.",0)</f>
        <v>Select Travel Category in Column B.</v>
      </c>
      <c r="E95" s="330" t="str">
        <f t="shared" si="20"/>
        <v>Select Category in Column B</v>
      </c>
      <c r="F95" s="331"/>
      <c r="G95" s="332"/>
      <c r="H95" s="330" t="str">
        <f t="shared" si="21"/>
        <v>Select Category in Column B</v>
      </c>
      <c r="I95" s="331"/>
      <c r="J95" s="331"/>
      <c r="K95" s="331"/>
      <c r="L95" s="331"/>
      <c r="M95" s="331"/>
      <c r="N95" s="331"/>
      <c r="O95" s="332"/>
      <c r="P95" s="136"/>
      <c r="Q95" s="133"/>
      <c r="R95" s="40">
        <f t="shared" si="22"/>
        <v>0</v>
      </c>
      <c r="S95" s="105"/>
      <c r="T95" s="106"/>
      <c r="U95" s="110">
        <f>IF(OR(B95='[1]DROP-DOWNS'!S18,B95='[1]DROP-DOWNS'!S19,B95='[1]DROP-DOWNS'!S20,B95='[1]DROP-DOWNS'!S21),R95,0)</f>
        <v>0</v>
      </c>
      <c r="V95" s="134"/>
      <c r="W95" s="106"/>
      <c r="X95" s="98"/>
      <c r="Y95" s="98"/>
      <c r="Z95" s="98"/>
      <c r="AA95" s="98"/>
    </row>
    <row r="96" spans="1:27" ht="18" customHeight="1" x14ac:dyDescent="0.25">
      <c r="A96" s="105"/>
      <c r="B96" s="248" t="s">
        <v>103</v>
      </c>
      <c r="C96" s="249"/>
      <c r="D96" s="249"/>
      <c r="E96" s="249"/>
      <c r="F96" s="249"/>
      <c r="G96" s="249"/>
      <c r="H96" s="249"/>
      <c r="I96" s="249"/>
      <c r="J96" s="249"/>
      <c r="K96" s="249"/>
      <c r="L96" s="249"/>
      <c r="M96" s="249"/>
      <c r="N96" s="249"/>
      <c r="O96" s="249"/>
      <c r="P96" s="249"/>
      <c r="Q96" s="250"/>
      <c r="R96" s="53">
        <f>ROUND(SUM(R89:R95),0)</f>
        <v>0</v>
      </c>
      <c r="S96" s="105"/>
      <c r="T96" s="106"/>
      <c r="U96" s="137">
        <f>SUM(U89:U95)</f>
        <v>0</v>
      </c>
      <c r="V96" s="134"/>
      <c r="W96" s="106"/>
      <c r="X96" s="119">
        <f>R96</f>
        <v>0</v>
      </c>
      <c r="Y96" s="98"/>
      <c r="Z96" s="98"/>
      <c r="AA96" s="98"/>
    </row>
    <row r="97" spans="1:27" ht="15.75" customHeight="1" x14ac:dyDescent="0.25">
      <c r="A97" s="105"/>
      <c r="B97" s="294" t="s">
        <v>104</v>
      </c>
      <c r="C97" s="278"/>
      <c r="D97" s="278"/>
      <c r="E97" s="278"/>
      <c r="F97" s="278"/>
      <c r="G97" s="278"/>
      <c r="H97" s="278"/>
      <c r="I97" s="278"/>
      <c r="J97" s="278"/>
      <c r="K97" s="278"/>
      <c r="L97" s="278"/>
      <c r="M97" s="278"/>
      <c r="N97" s="278"/>
      <c r="O97" s="278"/>
      <c r="P97" s="278"/>
      <c r="Q97" s="278"/>
      <c r="R97" s="279"/>
      <c r="S97" s="105"/>
      <c r="T97" s="106"/>
      <c r="U97" s="106"/>
      <c r="V97" s="134"/>
      <c r="W97" s="106"/>
      <c r="X97" s="98"/>
      <c r="Y97" s="98"/>
      <c r="Z97" s="98"/>
      <c r="AA97" s="98"/>
    </row>
    <row r="98" spans="1:27" ht="39.950000000000003" customHeight="1" x14ac:dyDescent="0.25">
      <c r="A98" s="105"/>
      <c r="B98" s="333" t="s">
        <v>105</v>
      </c>
      <c r="C98" s="334"/>
      <c r="D98" s="335"/>
      <c r="E98" s="333" t="s">
        <v>106</v>
      </c>
      <c r="F98" s="334"/>
      <c r="G98" s="334"/>
      <c r="H98" s="334"/>
      <c r="I98" s="334"/>
      <c r="J98" s="334"/>
      <c r="K98" s="334"/>
      <c r="L98" s="334"/>
      <c r="M98" s="334"/>
      <c r="N98" s="334"/>
      <c r="O98" s="334"/>
      <c r="P98" s="334"/>
      <c r="Q98" s="334"/>
      <c r="R98" s="335"/>
      <c r="S98" s="105"/>
      <c r="T98" s="106"/>
      <c r="U98" s="106"/>
      <c r="V98" s="134"/>
      <c r="W98" s="106"/>
      <c r="X98" s="98"/>
      <c r="Y98" s="98"/>
      <c r="Z98" s="98"/>
      <c r="AA98" s="98"/>
    </row>
    <row r="99" spans="1:27" ht="39.950000000000003" customHeight="1" x14ac:dyDescent="0.25">
      <c r="A99" s="105"/>
      <c r="B99" s="323"/>
      <c r="C99" s="323"/>
      <c r="D99" s="323"/>
      <c r="E99" s="287" t="str">
        <f>IF(B99="","Select Category in Column B","")</f>
        <v>Select Category in Column B</v>
      </c>
      <c r="F99" s="287"/>
      <c r="G99" s="287"/>
      <c r="H99" s="287"/>
      <c r="I99" s="287"/>
      <c r="J99" s="287"/>
      <c r="K99" s="287"/>
      <c r="L99" s="287"/>
      <c r="M99" s="287"/>
      <c r="N99" s="287"/>
      <c r="O99" s="287"/>
      <c r="P99" s="287"/>
      <c r="Q99" s="287"/>
      <c r="R99" s="52"/>
      <c r="S99" s="105"/>
      <c r="T99" s="106"/>
      <c r="U99" s="106"/>
      <c r="V99" s="134"/>
      <c r="W99" s="106"/>
      <c r="X99" s="98"/>
      <c r="Y99" s="98"/>
      <c r="Z99" s="98"/>
      <c r="AA99" s="98"/>
    </row>
    <row r="100" spans="1:27" ht="39.950000000000003" customHeight="1" x14ac:dyDescent="0.25">
      <c r="A100" s="105"/>
      <c r="B100" s="323"/>
      <c r="C100" s="323"/>
      <c r="D100" s="323"/>
      <c r="E100" s="287" t="str">
        <f t="shared" ref="E100:E104" si="23">IF(B100="","Select Category in Column B","")</f>
        <v>Select Category in Column B</v>
      </c>
      <c r="F100" s="287"/>
      <c r="G100" s="287"/>
      <c r="H100" s="287"/>
      <c r="I100" s="287"/>
      <c r="J100" s="287"/>
      <c r="K100" s="287"/>
      <c r="L100" s="287"/>
      <c r="M100" s="287"/>
      <c r="N100" s="287"/>
      <c r="O100" s="287"/>
      <c r="P100" s="287"/>
      <c r="Q100" s="287"/>
      <c r="R100" s="52"/>
      <c r="S100" s="105"/>
      <c r="T100" s="106"/>
      <c r="U100" s="106"/>
      <c r="V100" s="134"/>
      <c r="W100" s="106"/>
      <c r="X100" s="98"/>
      <c r="Y100" s="98"/>
      <c r="Z100" s="98"/>
      <c r="AA100" s="98"/>
    </row>
    <row r="101" spans="1:27" ht="39.950000000000003" customHeight="1" x14ac:dyDescent="0.25">
      <c r="A101" s="105"/>
      <c r="B101" s="323"/>
      <c r="C101" s="323"/>
      <c r="D101" s="323"/>
      <c r="E101" s="287" t="str">
        <f t="shared" si="23"/>
        <v>Select Category in Column B</v>
      </c>
      <c r="F101" s="287"/>
      <c r="G101" s="287"/>
      <c r="H101" s="287"/>
      <c r="I101" s="287"/>
      <c r="J101" s="287"/>
      <c r="K101" s="287"/>
      <c r="L101" s="287"/>
      <c r="M101" s="287"/>
      <c r="N101" s="287"/>
      <c r="O101" s="287"/>
      <c r="P101" s="287"/>
      <c r="Q101" s="287"/>
      <c r="R101" s="52"/>
      <c r="S101" s="105"/>
      <c r="T101" s="106"/>
      <c r="U101" s="106"/>
      <c r="V101" s="134"/>
      <c r="W101" s="106"/>
      <c r="X101" s="98"/>
      <c r="Y101" s="98"/>
      <c r="Z101" s="98"/>
      <c r="AA101" s="98"/>
    </row>
    <row r="102" spans="1:27" ht="39.950000000000003" customHeight="1" x14ac:dyDescent="0.25">
      <c r="A102" s="105"/>
      <c r="B102" s="323"/>
      <c r="C102" s="323"/>
      <c r="D102" s="323"/>
      <c r="E102" s="287" t="str">
        <f t="shared" si="23"/>
        <v>Select Category in Column B</v>
      </c>
      <c r="F102" s="287"/>
      <c r="G102" s="287"/>
      <c r="H102" s="287"/>
      <c r="I102" s="287"/>
      <c r="J102" s="287"/>
      <c r="K102" s="287"/>
      <c r="L102" s="287"/>
      <c r="M102" s="287"/>
      <c r="N102" s="287"/>
      <c r="O102" s="287"/>
      <c r="P102" s="287"/>
      <c r="Q102" s="287"/>
      <c r="R102" s="52"/>
      <c r="S102" s="105"/>
      <c r="T102" s="106"/>
      <c r="U102" s="106"/>
      <c r="V102" s="106"/>
      <c r="W102" s="106"/>
      <c r="X102" s="98"/>
      <c r="Y102" s="98"/>
      <c r="Z102" s="98"/>
      <c r="AA102" s="98"/>
    </row>
    <row r="103" spans="1:27" ht="39.950000000000003" customHeight="1" x14ac:dyDescent="0.25">
      <c r="A103" s="105"/>
      <c r="B103" s="323"/>
      <c r="C103" s="323"/>
      <c r="D103" s="323"/>
      <c r="E103" s="287" t="str">
        <f t="shared" si="23"/>
        <v>Select Category in Column B</v>
      </c>
      <c r="F103" s="287"/>
      <c r="G103" s="287"/>
      <c r="H103" s="287"/>
      <c r="I103" s="287"/>
      <c r="J103" s="287"/>
      <c r="K103" s="287"/>
      <c r="L103" s="287"/>
      <c r="M103" s="287"/>
      <c r="N103" s="287"/>
      <c r="O103" s="287"/>
      <c r="P103" s="287"/>
      <c r="Q103" s="287"/>
      <c r="R103" s="52"/>
      <c r="S103" s="105"/>
      <c r="T103" s="106"/>
      <c r="U103" s="106"/>
      <c r="V103" s="106"/>
      <c r="W103" s="106"/>
      <c r="X103" s="98"/>
      <c r="Y103" s="98"/>
      <c r="Z103" s="98"/>
      <c r="AA103" s="98"/>
    </row>
    <row r="104" spans="1:27" ht="39.950000000000003" customHeight="1" x14ac:dyDescent="0.25">
      <c r="A104" s="105"/>
      <c r="B104" s="323"/>
      <c r="C104" s="323"/>
      <c r="D104" s="323"/>
      <c r="E104" s="287" t="str">
        <f t="shared" si="23"/>
        <v>Select Category in Column B</v>
      </c>
      <c r="F104" s="287"/>
      <c r="G104" s="287"/>
      <c r="H104" s="287"/>
      <c r="I104" s="287"/>
      <c r="J104" s="287"/>
      <c r="K104" s="287"/>
      <c r="L104" s="287"/>
      <c r="M104" s="287"/>
      <c r="N104" s="287"/>
      <c r="O104" s="287"/>
      <c r="P104" s="287"/>
      <c r="Q104" s="287"/>
      <c r="R104" s="52"/>
      <c r="S104" s="105"/>
      <c r="T104" s="106"/>
      <c r="U104" s="106"/>
      <c r="V104" s="106"/>
      <c r="W104" s="106"/>
      <c r="X104" s="98"/>
      <c r="Y104" s="98"/>
      <c r="Z104" s="98"/>
      <c r="AA104" s="98"/>
    </row>
    <row r="105" spans="1:27" ht="19.350000000000001" customHeight="1" x14ac:dyDescent="0.25">
      <c r="A105" s="105"/>
      <c r="B105" s="248" t="s">
        <v>107</v>
      </c>
      <c r="C105" s="249"/>
      <c r="D105" s="249"/>
      <c r="E105" s="249"/>
      <c r="F105" s="249"/>
      <c r="G105" s="249"/>
      <c r="H105" s="249"/>
      <c r="I105" s="249"/>
      <c r="J105" s="249"/>
      <c r="K105" s="249"/>
      <c r="L105" s="249"/>
      <c r="M105" s="249"/>
      <c r="N105" s="249"/>
      <c r="O105" s="249"/>
      <c r="P105" s="249"/>
      <c r="Q105" s="250"/>
      <c r="R105" s="53">
        <f>ROUND(SUM(R99:R104),0)</f>
        <v>0</v>
      </c>
      <c r="S105" s="105"/>
      <c r="T105" s="106"/>
      <c r="U105" s="106"/>
      <c r="V105" s="106"/>
      <c r="W105" s="106"/>
      <c r="X105" s="119">
        <f>R105</f>
        <v>0</v>
      </c>
      <c r="Y105" s="98"/>
      <c r="Z105" s="98"/>
      <c r="AA105" s="98"/>
    </row>
    <row r="106" spans="1:27" ht="15.75" customHeight="1" x14ac:dyDescent="0.25">
      <c r="A106" s="105"/>
      <c r="B106" s="348" t="s">
        <v>108</v>
      </c>
      <c r="C106" s="349"/>
      <c r="D106" s="349"/>
      <c r="E106" s="349"/>
      <c r="F106" s="349"/>
      <c r="G106" s="349"/>
      <c r="H106" s="349"/>
      <c r="I106" s="349"/>
      <c r="J106" s="349"/>
      <c r="K106" s="349"/>
      <c r="L106" s="349"/>
      <c r="M106" s="349"/>
      <c r="N106" s="349"/>
      <c r="O106" s="349"/>
      <c r="P106" s="349"/>
      <c r="Q106" s="349"/>
      <c r="R106" s="279"/>
      <c r="S106" s="105"/>
      <c r="T106" s="106"/>
      <c r="U106" s="106"/>
      <c r="V106" s="106"/>
      <c r="W106" s="106"/>
      <c r="X106" s="98"/>
      <c r="Y106" s="98"/>
      <c r="Z106" s="98"/>
      <c r="AA106" s="98"/>
    </row>
    <row r="107" spans="1:27" ht="15.75" customHeight="1" x14ac:dyDescent="0.25">
      <c r="A107" s="105"/>
      <c r="B107" s="138"/>
      <c r="C107" s="139"/>
      <c r="D107" s="139"/>
      <c r="E107" s="139"/>
      <c r="F107" s="139"/>
      <c r="G107" s="139"/>
      <c r="H107" s="139"/>
      <c r="I107" s="139"/>
      <c r="J107" s="139"/>
      <c r="K107" s="139"/>
      <c r="L107" s="139"/>
      <c r="M107" s="139"/>
      <c r="N107" s="139"/>
      <c r="O107" s="139"/>
      <c r="P107" s="139"/>
      <c r="Q107" s="140"/>
      <c r="R107" s="141"/>
      <c r="S107" s="105"/>
      <c r="T107" s="106"/>
      <c r="U107" s="106"/>
      <c r="V107" s="106"/>
      <c r="W107" s="106"/>
      <c r="X107" s="98"/>
      <c r="Y107" s="98"/>
      <c r="Z107" s="98"/>
      <c r="AA107" s="98"/>
    </row>
    <row r="108" spans="1:27" ht="15.6" customHeight="1" x14ac:dyDescent="0.25">
      <c r="A108" s="105"/>
      <c r="B108" s="142"/>
      <c r="C108" s="353" t="s">
        <v>109</v>
      </c>
      <c r="D108" s="353"/>
      <c r="E108" s="353"/>
      <c r="F108" s="353"/>
      <c r="G108" s="353"/>
      <c r="H108" s="200"/>
      <c r="I108" s="358" t="s">
        <v>110</v>
      </c>
      <c r="J108" s="359"/>
      <c r="K108" s="359"/>
      <c r="L108" s="359"/>
      <c r="M108" s="359"/>
      <c r="N108" s="360"/>
      <c r="O108" s="364">
        <f>E10</f>
        <v>0</v>
      </c>
      <c r="P108" s="365"/>
      <c r="Q108" s="143"/>
      <c r="R108" s="144"/>
      <c r="S108" s="105"/>
      <c r="T108" s="106"/>
      <c r="U108" s="145">
        <f>O108</f>
        <v>0</v>
      </c>
      <c r="V108" s="106"/>
      <c r="W108" s="106"/>
      <c r="X108" s="98"/>
      <c r="Y108" s="98"/>
      <c r="Z108" s="98"/>
      <c r="AA108" s="98"/>
    </row>
    <row r="109" spans="1:27" ht="14.1" hidden="1" customHeight="1" x14ac:dyDescent="0.25">
      <c r="A109" s="105"/>
      <c r="B109" s="142"/>
      <c r="C109" s="139"/>
      <c r="D109" s="139"/>
      <c r="E109" s="139"/>
      <c r="F109" s="139"/>
      <c r="G109" s="139"/>
      <c r="H109" s="200"/>
      <c r="I109" s="366" t="s">
        <v>111</v>
      </c>
      <c r="J109" s="356"/>
      <c r="K109" s="356"/>
      <c r="L109" s="356"/>
      <c r="M109" s="356"/>
      <c r="N109" s="202"/>
      <c r="O109" s="367">
        <f>(R105+R96+R86+R77+R69+R60+R55+R47+R19)-F133</f>
        <v>0</v>
      </c>
      <c r="P109" s="368"/>
      <c r="Q109" s="143"/>
      <c r="R109" s="144"/>
      <c r="S109" s="105"/>
      <c r="T109" s="106"/>
      <c r="U109" s="106"/>
      <c r="V109" s="106"/>
      <c r="W109" s="106"/>
      <c r="X109" s="98"/>
      <c r="Y109" s="98"/>
      <c r="Z109" s="98"/>
      <c r="AA109" s="98"/>
    </row>
    <row r="110" spans="1:27" ht="14.1" hidden="1" customHeight="1" x14ac:dyDescent="0.25">
      <c r="A110" s="105"/>
      <c r="B110" s="142" t="s">
        <v>112</v>
      </c>
      <c r="C110" s="146"/>
      <c r="D110" s="146"/>
      <c r="E110" s="146"/>
      <c r="F110" s="146"/>
      <c r="G110" s="147"/>
      <c r="H110" s="200"/>
      <c r="I110" s="201"/>
      <c r="J110" s="202"/>
      <c r="K110" s="202"/>
      <c r="L110" s="202"/>
      <c r="M110" s="202"/>
      <c r="N110" s="202"/>
      <c r="O110" s="369">
        <f>(O108+1)*O109</f>
        <v>0</v>
      </c>
      <c r="P110" s="368"/>
      <c r="Q110" s="143"/>
      <c r="R110" s="144"/>
      <c r="S110" s="105"/>
      <c r="T110" s="106"/>
      <c r="U110" s="106"/>
      <c r="V110" s="106"/>
      <c r="W110" s="106"/>
      <c r="X110" s="98"/>
      <c r="Y110" s="98"/>
      <c r="Z110" s="98"/>
      <c r="AA110" s="98"/>
    </row>
    <row r="111" spans="1:27" ht="15.75" customHeight="1" x14ac:dyDescent="0.25">
      <c r="A111" s="105"/>
      <c r="B111" s="142"/>
      <c r="C111" s="353" t="s">
        <v>113</v>
      </c>
      <c r="D111" s="353"/>
      <c r="E111" s="353"/>
      <c r="F111" s="353"/>
      <c r="G111" s="148">
        <f>F126</f>
        <v>0</v>
      </c>
      <c r="H111" s="200"/>
      <c r="I111" s="139"/>
      <c r="J111" s="139"/>
      <c r="K111" s="139"/>
      <c r="L111" s="139"/>
      <c r="M111" s="139"/>
      <c r="N111" s="139"/>
      <c r="O111" s="139"/>
      <c r="P111" s="139"/>
      <c r="Q111" s="143"/>
      <c r="R111" s="144"/>
      <c r="S111" s="105"/>
      <c r="T111" s="106"/>
      <c r="U111" s="106"/>
      <c r="V111" s="106"/>
      <c r="W111" s="106"/>
      <c r="X111" s="98"/>
      <c r="Y111" s="98"/>
      <c r="Z111" s="98"/>
      <c r="AA111" s="98"/>
    </row>
    <row r="112" spans="1:27" ht="15.75" customHeight="1" x14ac:dyDescent="0.25">
      <c r="A112" s="105"/>
      <c r="B112" s="142"/>
      <c r="C112" s="353" t="s">
        <v>114</v>
      </c>
      <c r="D112" s="353"/>
      <c r="E112" s="353"/>
      <c r="F112" s="353"/>
      <c r="G112" s="149">
        <f>F127+F128+F129+F130+F131</f>
        <v>0</v>
      </c>
      <c r="H112" s="200"/>
      <c r="I112" s="150"/>
      <c r="J112" s="150"/>
      <c r="K112" s="150"/>
      <c r="L112" s="150"/>
      <c r="M112" s="150"/>
      <c r="N112" s="150"/>
      <c r="O112" s="150"/>
      <c r="P112" s="150"/>
      <c r="Q112" s="143"/>
      <c r="R112" s="144"/>
      <c r="S112" s="105"/>
      <c r="T112" s="106"/>
      <c r="U112" s="106"/>
      <c r="V112" s="106"/>
      <c r="W112" s="106"/>
      <c r="X112" s="98"/>
      <c r="Y112" s="98"/>
      <c r="Z112" s="98"/>
      <c r="AA112" s="98"/>
    </row>
    <row r="113" spans="1:27" ht="15.75" customHeight="1" x14ac:dyDescent="0.25">
      <c r="A113" s="105"/>
      <c r="B113" s="142"/>
      <c r="C113" s="353" t="s">
        <v>115</v>
      </c>
      <c r="D113" s="353"/>
      <c r="E113" s="353"/>
      <c r="F113" s="353"/>
      <c r="G113" s="148">
        <f>R119</f>
        <v>0</v>
      </c>
      <c r="H113" s="200"/>
      <c r="I113" s="358" t="s">
        <v>116</v>
      </c>
      <c r="J113" s="359"/>
      <c r="K113" s="359"/>
      <c r="L113" s="359"/>
      <c r="M113" s="359"/>
      <c r="N113" s="360"/>
      <c r="O113" s="354">
        <f>K143</f>
        <v>0</v>
      </c>
      <c r="P113" s="355"/>
      <c r="Q113" s="143"/>
      <c r="R113" s="144"/>
      <c r="S113" s="105"/>
      <c r="T113" s="106"/>
      <c r="U113" s="106"/>
      <c r="V113" s="106"/>
      <c r="W113" s="106"/>
      <c r="X113" s="98"/>
      <c r="Y113" s="98"/>
      <c r="Z113" s="98"/>
      <c r="AA113" s="98"/>
    </row>
    <row r="114" spans="1:27" ht="16.5" customHeight="1" x14ac:dyDescent="0.25">
      <c r="A114" s="105"/>
      <c r="B114" s="142"/>
      <c r="C114" s="200"/>
      <c r="D114" s="356"/>
      <c r="E114" s="356"/>
      <c r="F114" s="356"/>
      <c r="G114" s="200"/>
      <c r="H114" s="200"/>
      <c r="I114" s="200"/>
      <c r="J114" s="200"/>
      <c r="K114" s="200"/>
      <c r="L114" s="200"/>
      <c r="M114" s="357"/>
      <c r="N114" s="357"/>
      <c r="O114" s="357"/>
      <c r="P114" s="357"/>
      <c r="Q114" s="357"/>
      <c r="R114" s="151" t="s">
        <v>76</v>
      </c>
      <c r="S114" s="105"/>
      <c r="T114" s="106"/>
      <c r="U114" s="106"/>
      <c r="V114" s="106"/>
      <c r="W114" s="106"/>
      <c r="X114" s="98"/>
      <c r="Y114" s="98"/>
      <c r="Z114" s="98"/>
      <c r="AA114" s="98"/>
    </row>
    <row r="115" spans="1:27" x14ac:dyDescent="0.25">
      <c r="A115" s="105"/>
      <c r="B115" s="203"/>
      <c r="C115" s="249"/>
      <c r="D115" s="249"/>
      <c r="E115" s="249"/>
      <c r="F115" s="204"/>
      <c r="G115" s="204"/>
      <c r="H115" s="204"/>
      <c r="I115" s="249" t="s">
        <v>117</v>
      </c>
      <c r="J115" s="249"/>
      <c r="K115" s="249"/>
      <c r="L115" s="249"/>
      <c r="M115" s="249"/>
      <c r="N115" s="249"/>
      <c r="O115" s="249"/>
      <c r="P115" s="249"/>
      <c r="Q115" s="250"/>
      <c r="R115" s="57"/>
      <c r="S115" s="105"/>
      <c r="T115" s="106"/>
      <c r="U115" s="106"/>
      <c r="V115" s="106"/>
      <c r="W115" s="106"/>
      <c r="X115" s="119">
        <f>R115</f>
        <v>0</v>
      </c>
      <c r="Y115" s="98"/>
      <c r="Z115" s="98"/>
      <c r="AA115" s="98"/>
    </row>
    <row r="116" spans="1:27" ht="15.75" customHeight="1" x14ac:dyDescent="0.25">
      <c r="A116" s="105"/>
      <c r="B116" s="348" t="s">
        <v>118</v>
      </c>
      <c r="C116" s="349"/>
      <c r="D116" s="349"/>
      <c r="E116" s="349"/>
      <c r="F116" s="349"/>
      <c r="G116" s="349"/>
      <c r="H116" s="349"/>
      <c r="I116" s="349"/>
      <c r="J116" s="349"/>
      <c r="K116" s="349"/>
      <c r="L116" s="349"/>
      <c r="M116" s="349"/>
      <c r="N116" s="349"/>
      <c r="O116" s="349"/>
      <c r="P116" s="349"/>
      <c r="Q116" s="349"/>
      <c r="R116" s="205"/>
      <c r="S116" s="105"/>
      <c r="T116" s="106"/>
      <c r="U116" s="106"/>
      <c r="V116" s="106"/>
      <c r="W116" s="106"/>
      <c r="X116" s="98"/>
      <c r="Y116" s="98"/>
      <c r="Z116" s="98"/>
      <c r="AA116" s="98"/>
    </row>
    <row r="117" spans="1:27" ht="39.950000000000003" customHeight="1" x14ac:dyDescent="0.25">
      <c r="A117" s="105"/>
      <c r="B117" s="350" t="s">
        <v>119</v>
      </c>
      <c r="C117" s="351"/>
      <c r="D117" s="351"/>
      <c r="E117" s="351"/>
      <c r="F117" s="351"/>
      <c r="G117" s="351"/>
      <c r="H117" s="351"/>
      <c r="I117" s="351"/>
      <c r="J117" s="351"/>
      <c r="K117" s="351"/>
      <c r="L117" s="351"/>
      <c r="M117" s="351"/>
      <c r="N117" s="351"/>
      <c r="O117" s="351"/>
      <c r="P117" s="351"/>
      <c r="Q117" s="352"/>
      <c r="R117" s="207" t="s">
        <v>76</v>
      </c>
      <c r="S117" s="105"/>
      <c r="T117" s="106"/>
      <c r="U117" s="106"/>
      <c r="V117" s="106"/>
      <c r="W117" s="106"/>
      <c r="X117" s="98"/>
      <c r="Y117" s="98"/>
      <c r="Z117" s="98"/>
      <c r="AA117" s="98"/>
    </row>
    <row r="118" spans="1:27" ht="30" customHeight="1" x14ac:dyDescent="0.25">
      <c r="A118" s="105"/>
      <c r="B118" s="280"/>
      <c r="C118" s="281"/>
      <c r="D118" s="281"/>
      <c r="E118" s="281"/>
      <c r="F118" s="281"/>
      <c r="G118" s="281"/>
      <c r="H118" s="281"/>
      <c r="I118" s="281"/>
      <c r="J118" s="281"/>
      <c r="K118" s="281"/>
      <c r="L118" s="281"/>
      <c r="M118" s="281"/>
      <c r="N118" s="281"/>
      <c r="O118" s="281"/>
      <c r="P118" s="281"/>
      <c r="Q118" s="282"/>
      <c r="R118" s="58"/>
      <c r="S118" s="105"/>
      <c r="T118" s="106"/>
      <c r="U118" s="106"/>
      <c r="V118" s="106"/>
      <c r="W118" s="106"/>
      <c r="X118" s="98"/>
      <c r="Y118" s="98"/>
      <c r="Z118" s="98"/>
      <c r="AA118" s="98"/>
    </row>
    <row r="119" spans="1:27" ht="18.600000000000001" customHeight="1" x14ac:dyDescent="0.25">
      <c r="A119" s="105"/>
      <c r="B119" s="248" t="s">
        <v>120</v>
      </c>
      <c r="C119" s="249"/>
      <c r="D119" s="249"/>
      <c r="E119" s="249"/>
      <c r="F119" s="249"/>
      <c r="G119" s="249"/>
      <c r="H119" s="249"/>
      <c r="I119" s="249"/>
      <c r="J119" s="249"/>
      <c r="K119" s="249"/>
      <c r="L119" s="249"/>
      <c r="M119" s="249"/>
      <c r="N119" s="249"/>
      <c r="O119" s="249"/>
      <c r="P119" s="249"/>
      <c r="Q119" s="250"/>
      <c r="R119" s="53">
        <f>ROUND(R118,0)</f>
        <v>0</v>
      </c>
      <c r="S119" s="105"/>
      <c r="T119" s="106"/>
      <c r="U119" s="106"/>
      <c r="V119" s="106"/>
      <c r="W119" s="106"/>
      <c r="X119" s="119">
        <f>R119</f>
        <v>0</v>
      </c>
      <c r="Y119" s="98"/>
      <c r="Z119" s="98"/>
      <c r="AA119" s="98"/>
    </row>
    <row r="120" spans="1:27" ht="18.600000000000001" customHeight="1" x14ac:dyDescent="0.25">
      <c r="A120" s="105"/>
      <c r="B120" s="152"/>
      <c r="C120" s="153"/>
      <c r="D120" s="153"/>
      <c r="E120" s="153"/>
      <c r="F120" s="153"/>
      <c r="G120" s="153"/>
      <c r="H120" s="153"/>
      <c r="I120" s="153"/>
      <c r="J120" s="153"/>
      <c r="K120" s="153"/>
      <c r="L120" s="153"/>
      <c r="M120" s="153"/>
      <c r="N120" s="153"/>
      <c r="O120" s="153"/>
      <c r="P120" s="153"/>
      <c r="Q120" s="153"/>
      <c r="R120" s="205"/>
      <c r="S120" s="105"/>
      <c r="T120" s="106"/>
      <c r="U120" s="106"/>
      <c r="V120" s="106"/>
      <c r="W120" s="106"/>
      <c r="X120" s="119"/>
      <c r="Y120" s="98"/>
      <c r="Z120" s="98"/>
      <c r="AA120" s="98"/>
    </row>
    <row r="121" spans="1:27" ht="34.5" customHeight="1" x14ac:dyDescent="0.25">
      <c r="A121" s="105"/>
      <c r="B121" s="342" t="s">
        <v>16</v>
      </c>
      <c r="C121" s="343"/>
      <c r="D121" s="343"/>
      <c r="E121" s="343"/>
      <c r="F121" s="343"/>
      <c r="G121" s="343"/>
      <c r="H121" s="343"/>
      <c r="I121" s="343"/>
      <c r="J121" s="343"/>
      <c r="K121" s="343"/>
      <c r="L121" s="343"/>
      <c r="M121" s="343"/>
      <c r="N121" s="343"/>
      <c r="O121" s="343"/>
      <c r="P121" s="343"/>
      <c r="Q121" s="344"/>
      <c r="R121" s="53">
        <f>SUM(R119+R115+R105+R96+R86+R77+R69+R60+R55+R47+R19)</f>
        <v>0</v>
      </c>
      <c r="S121" s="105"/>
      <c r="T121" s="106"/>
      <c r="U121" s="154"/>
      <c r="V121" s="155"/>
      <c r="W121" s="106"/>
      <c r="X121" s="98"/>
      <c r="Y121" s="98"/>
      <c r="Z121" s="98"/>
      <c r="AA121" s="98"/>
    </row>
    <row r="122" spans="1:27" ht="15" customHeight="1" x14ac:dyDescent="0.25">
      <c r="A122" s="105"/>
      <c r="B122" s="105"/>
      <c r="C122" s="105"/>
      <c r="D122" s="105"/>
      <c r="E122" s="105"/>
      <c r="F122" s="105"/>
      <c r="G122" s="105"/>
      <c r="H122" s="105"/>
      <c r="I122" s="105"/>
      <c r="J122" s="105"/>
      <c r="K122" s="105"/>
      <c r="L122" s="105"/>
      <c r="M122" s="105"/>
      <c r="N122" s="105"/>
      <c r="O122" s="105"/>
      <c r="P122" s="105"/>
      <c r="Q122" s="105"/>
      <c r="R122" s="105"/>
      <c r="S122" s="105"/>
      <c r="T122" s="106"/>
      <c r="U122" s="154" t="s">
        <v>121</v>
      </c>
      <c r="V122" s="155">
        <f>U96+R105+R63+R67+R55+R19+R119+R115</f>
        <v>0</v>
      </c>
      <c r="W122" s="106"/>
      <c r="X122" s="98"/>
      <c r="Y122" s="98"/>
      <c r="Z122" s="98"/>
      <c r="AA122" s="98"/>
    </row>
    <row r="123" spans="1:27" hidden="1" x14ac:dyDescent="0.25">
      <c r="A123" s="106"/>
      <c r="B123" s="106"/>
      <c r="C123" s="106"/>
      <c r="D123" s="106"/>
      <c r="E123" s="106"/>
      <c r="F123" s="106"/>
      <c r="G123" s="106"/>
      <c r="H123" s="106"/>
      <c r="I123" s="106"/>
      <c r="J123" s="106"/>
      <c r="K123" s="106"/>
      <c r="L123" s="106"/>
      <c r="M123" s="106"/>
      <c r="N123" s="106"/>
      <c r="O123" s="106"/>
      <c r="P123" s="106"/>
      <c r="Q123" s="106"/>
      <c r="R123" s="106"/>
      <c r="S123" s="106"/>
      <c r="T123" s="106"/>
      <c r="U123" s="106"/>
      <c r="V123" s="106"/>
      <c r="W123" s="106"/>
      <c r="X123" s="98"/>
      <c r="Y123" s="98"/>
      <c r="Z123" s="98"/>
      <c r="AA123" s="98"/>
    </row>
    <row r="124" spans="1:27" hidden="1" x14ac:dyDescent="0.25">
      <c r="A124" s="98"/>
      <c r="B124" s="98"/>
      <c r="C124" s="98"/>
      <c r="D124" s="98"/>
      <c r="E124" s="156"/>
      <c r="F124" s="100"/>
      <c r="G124" s="102"/>
      <c r="H124" s="102"/>
      <c r="I124" s="102"/>
      <c r="J124" s="102"/>
      <c r="K124" s="102"/>
      <c r="L124" s="103"/>
      <c r="M124" s="157"/>
      <c r="N124" s="157"/>
      <c r="O124" s="103"/>
      <c r="P124" s="100"/>
      <c r="Q124" s="98"/>
      <c r="R124" s="98"/>
      <c r="S124" s="158"/>
      <c r="T124" s="98"/>
      <c r="U124" s="98"/>
      <c r="V124" s="98"/>
      <c r="W124" s="98"/>
      <c r="X124" s="98"/>
      <c r="Y124" s="98"/>
      <c r="Z124" s="98"/>
      <c r="AA124" s="98"/>
    </row>
    <row r="125" spans="1:27" ht="15.75" hidden="1" x14ac:dyDescent="0.25">
      <c r="A125" s="98"/>
      <c r="B125" s="98"/>
      <c r="C125" s="159" t="s">
        <v>122</v>
      </c>
      <c r="D125" s="159"/>
      <c r="E125" s="160"/>
      <c r="F125" s="161"/>
      <c r="G125" s="102"/>
      <c r="H125" s="251" t="s">
        <v>123</v>
      </c>
      <c r="I125" s="252"/>
      <c r="J125" s="252"/>
      <c r="K125" s="252"/>
      <c r="L125" s="252"/>
      <c r="M125" s="252"/>
      <c r="N125" s="252"/>
      <c r="O125" s="252"/>
      <c r="P125" s="162"/>
      <c r="Q125" s="98"/>
      <c r="R125" s="98"/>
      <c r="S125" s="158"/>
      <c r="T125" s="98"/>
      <c r="U125" s="98"/>
      <c r="V125" s="98"/>
      <c r="W125" s="98"/>
      <c r="X125" s="98"/>
      <c r="Y125" s="98"/>
      <c r="Z125" s="98"/>
      <c r="AA125" s="98"/>
    </row>
    <row r="126" spans="1:27" ht="15.75" hidden="1" x14ac:dyDescent="0.25">
      <c r="A126" s="98"/>
      <c r="B126" s="98"/>
      <c r="C126" s="159" t="s">
        <v>113</v>
      </c>
      <c r="D126" s="159"/>
      <c r="E126" s="160"/>
      <c r="F126" s="163">
        <f>R60</f>
        <v>0</v>
      </c>
      <c r="G126" s="102"/>
      <c r="H126" s="253" t="s">
        <v>124</v>
      </c>
      <c r="I126" s="254"/>
      <c r="J126" s="254"/>
      <c r="K126" s="254"/>
      <c r="L126" s="254"/>
      <c r="M126" s="254"/>
      <c r="N126" s="254"/>
      <c r="O126" s="255"/>
      <c r="P126" s="164">
        <f>V19</f>
        <v>0</v>
      </c>
      <c r="Q126" s="98"/>
      <c r="R126" s="98"/>
      <c r="S126" s="158"/>
      <c r="T126" s="98"/>
      <c r="U126" s="98"/>
      <c r="V126" s="98"/>
      <c r="W126" s="98"/>
      <c r="X126" s="98"/>
      <c r="Y126" s="98"/>
      <c r="Z126" s="98"/>
      <c r="AA126" s="98"/>
    </row>
    <row r="127" spans="1:27" ht="15.75" hidden="1" x14ac:dyDescent="0.25">
      <c r="A127" s="98"/>
      <c r="B127" s="98"/>
      <c r="C127" s="159" t="s">
        <v>125</v>
      </c>
      <c r="D127" s="159"/>
      <c r="E127" s="160">
        <f>R72</f>
        <v>0</v>
      </c>
      <c r="F127" s="161">
        <f>IF(E127&gt;25000,(E127-25000),0)</f>
        <v>0</v>
      </c>
      <c r="G127" s="102"/>
      <c r="H127" s="253" t="s">
        <v>126</v>
      </c>
      <c r="I127" s="254"/>
      <c r="J127" s="254"/>
      <c r="K127" s="254"/>
      <c r="L127" s="254"/>
      <c r="M127" s="254"/>
      <c r="N127" s="254"/>
      <c r="O127" s="255"/>
      <c r="P127" s="164">
        <f>U55</f>
        <v>0</v>
      </c>
      <c r="Q127" s="98"/>
      <c r="R127" s="98"/>
      <c r="S127" s="158"/>
      <c r="T127" s="98"/>
      <c r="U127" s="98"/>
      <c r="V127" s="98"/>
      <c r="W127" s="98"/>
      <c r="X127" s="98"/>
      <c r="Y127" s="98"/>
      <c r="Z127" s="98"/>
      <c r="AA127" s="98"/>
    </row>
    <row r="128" spans="1:27" ht="15.75" hidden="1" x14ac:dyDescent="0.25">
      <c r="A128" s="98"/>
      <c r="B128" s="98"/>
      <c r="C128" s="159" t="s">
        <v>127</v>
      </c>
      <c r="D128" s="159"/>
      <c r="E128" s="160">
        <f t="shared" ref="E128:E131" si="24">R73</f>
        <v>0</v>
      </c>
      <c r="F128" s="161">
        <f>IF(E128&gt;25000,(E128-25000),0)</f>
        <v>0</v>
      </c>
      <c r="G128" s="102"/>
      <c r="H128" s="253" t="s">
        <v>128</v>
      </c>
      <c r="I128" s="254"/>
      <c r="J128" s="254"/>
      <c r="K128" s="254"/>
      <c r="L128" s="254"/>
      <c r="M128" s="254"/>
      <c r="N128" s="254"/>
      <c r="O128" s="255"/>
      <c r="P128" s="164">
        <f>R105</f>
        <v>0</v>
      </c>
      <c r="Q128" s="98"/>
      <c r="R128" s="98"/>
      <c r="S128" s="158"/>
      <c r="T128" s="98"/>
      <c r="U128" s="98"/>
      <c r="V128" s="98"/>
      <c r="W128" s="98"/>
      <c r="X128" s="98"/>
      <c r="Y128" s="98"/>
      <c r="Z128" s="98"/>
      <c r="AA128" s="98"/>
    </row>
    <row r="129" spans="1:27" ht="15.75" hidden="1" x14ac:dyDescent="0.25">
      <c r="A129" s="98"/>
      <c r="B129" s="98"/>
      <c r="C129" s="159" t="s">
        <v>129</v>
      </c>
      <c r="D129" s="159"/>
      <c r="E129" s="160">
        <f t="shared" si="24"/>
        <v>0</v>
      </c>
      <c r="F129" s="161">
        <f>IF(E129&gt;25000,(E129-25000),0)</f>
        <v>0</v>
      </c>
      <c r="G129" s="102"/>
      <c r="H129" s="253" t="s">
        <v>130</v>
      </c>
      <c r="I129" s="254"/>
      <c r="J129" s="254"/>
      <c r="K129" s="254"/>
      <c r="L129" s="254"/>
      <c r="M129" s="254"/>
      <c r="N129" s="254"/>
      <c r="O129" s="255"/>
      <c r="P129" s="164">
        <f>R115</f>
        <v>0</v>
      </c>
      <c r="Q129" s="98"/>
      <c r="R129" s="98"/>
      <c r="S129" s="158"/>
      <c r="T129" s="98"/>
      <c r="U129" s="98"/>
      <c r="V129" s="98"/>
      <c r="W129" s="98"/>
      <c r="X129" s="98"/>
      <c r="Y129" s="98"/>
      <c r="Z129" s="98"/>
      <c r="AA129" s="98"/>
    </row>
    <row r="130" spans="1:27" ht="15.75" hidden="1" x14ac:dyDescent="0.25">
      <c r="A130" s="98"/>
      <c r="B130" s="98"/>
      <c r="C130" s="159" t="s">
        <v>131</v>
      </c>
      <c r="D130" s="159"/>
      <c r="E130" s="160">
        <f t="shared" si="24"/>
        <v>0</v>
      </c>
      <c r="F130" s="161">
        <f>IF(E130&gt;25000,(E130-25000),0)</f>
        <v>0</v>
      </c>
      <c r="G130" s="102"/>
      <c r="H130" s="253" t="s">
        <v>132</v>
      </c>
      <c r="I130" s="254"/>
      <c r="J130" s="254"/>
      <c r="K130" s="254"/>
      <c r="L130" s="254"/>
      <c r="M130" s="254"/>
      <c r="N130" s="254"/>
      <c r="O130" s="255"/>
      <c r="P130" s="164">
        <f>R119</f>
        <v>0</v>
      </c>
      <c r="Q130" s="98"/>
      <c r="R130" s="98"/>
      <c r="S130" s="158"/>
      <c r="T130" s="98"/>
      <c r="U130" s="98"/>
      <c r="V130" s="98"/>
      <c r="W130" s="98"/>
      <c r="X130" s="98"/>
      <c r="Y130" s="98"/>
      <c r="Z130" s="98"/>
      <c r="AA130" s="98"/>
    </row>
    <row r="131" spans="1:27" s="10" customFormat="1" ht="15.75" hidden="1" x14ac:dyDescent="0.25">
      <c r="A131" s="98"/>
      <c r="B131" s="98"/>
      <c r="C131" s="159" t="s">
        <v>133</v>
      </c>
      <c r="D131" s="159"/>
      <c r="E131" s="160">
        <f t="shared" si="24"/>
        <v>0</v>
      </c>
      <c r="F131" s="161">
        <f>IF(E131&gt;25000,(E131-25000),0)</f>
        <v>0</v>
      </c>
      <c r="G131" s="102"/>
      <c r="H131" s="253" t="s">
        <v>134</v>
      </c>
      <c r="I131" s="254"/>
      <c r="J131" s="254"/>
      <c r="K131" s="254"/>
      <c r="L131" s="254"/>
      <c r="M131" s="254"/>
      <c r="N131" s="254"/>
      <c r="O131" s="255"/>
      <c r="P131" s="164">
        <f>U96</f>
        <v>0</v>
      </c>
      <c r="Q131" s="98"/>
      <c r="R131" s="98"/>
      <c r="S131" s="158"/>
      <c r="T131" s="98"/>
      <c r="U131" s="98"/>
      <c r="V131" s="98"/>
      <c r="W131" s="98"/>
      <c r="X131" s="98"/>
      <c r="Y131" s="98"/>
      <c r="Z131" s="98"/>
      <c r="AA131" s="102"/>
    </row>
    <row r="132" spans="1:27" s="10" customFormat="1" ht="15.75" hidden="1" x14ac:dyDescent="0.25">
      <c r="A132" s="98"/>
      <c r="B132" s="98"/>
      <c r="C132" s="159" t="s">
        <v>115</v>
      </c>
      <c r="D132" s="159"/>
      <c r="E132" s="160"/>
      <c r="F132" s="163">
        <f>R119</f>
        <v>0</v>
      </c>
      <c r="G132" s="102"/>
      <c r="H132" s="242" t="s">
        <v>135</v>
      </c>
      <c r="I132" s="243"/>
      <c r="J132" s="243"/>
      <c r="K132" s="243"/>
      <c r="L132" s="243"/>
      <c r="M132" s="243"/>
      <c r="N132" s="243"/>
      <c r="O132" s="244"/>
      <c r="P132" s="165">
        <f>SUM(P120:P131)</f>
        <v>0</v>
      </c>
      <c r="Q132" s="98"/>
      <c r="R132" s="98"/>
      <c r="S132" s="158"/>
      <c r="T132" s="98"/>
      <c r="U132" s="98"/>
      <c r="V132" s="98"/>
      <c r="W132" s="98"/>
      <c r="X132" s="98"/>
      <c r="Y132" s="98"/>
      <c r="Z132" s="98"/>
      <c r="AA132" s="102"/>
    </row>
    <row r="133" spans="1:27" s="10" customFormat="1" ht="15.75" hidden="1" x14ac:dyDescent="0.25">
      <c r="A133" s="98"/>
      <c r="B133" s="98"/>
      <c r="C133" s="98"/>
      <c r="D133" s="98"/>
      <c r="E133" s="156"/>
      <c r="F133" s="166">
        <f>SUM(F126:F132)</f>
        <v>0</v>
      </c>
      <c r="G133" s="102"/>
      <c r="H133" s="245" t="s">
        <v>136</v>
      </c>
      <c r="I133" s="246"/>
      <c r="J133" s="246"/>
      <c r="K133" s="246"/>
      <c r="L133" s="246"/>
      <c r="M133" s="246"/>
      <c r="N133" s="246"/>
      <c r="O133" s="247"/>
      <c r="P133" s="167" t="e">
        <f>P132/R121</f>
        <v>#DIV/0!</v>
      </c>
      <c r="Q133" s="98"/>
      <c r="R133" s="98"/>
      <c r="S133" s="158"/>
      <c r="T133" s="98"/>
      <c r="U133" s="98"/>
      <c r="V133" s="98"/>
      <c r="W133" s="98"/>
      <c r="X133" s="98"/>
      <c r="Y133" s="98"/>
      <c r="Z133" s="98"/>
      <c r="AA133" s="102"/>
    </row>
    <row r="134" spans="1:27" s="10" customFormat="1" hidden="1" x14ac:dyDescent="0.25">
      <c r="A134" s="98"/>
      <c r="B134" s="98"/>
      <c r="C134" s="98"/>
      <c r="D134" s="98"/>
      <c r="E134" s="156"/>
      <c r="F134" s="100"/>
      <c r="G134" s="102"/>
      <c r="H134" s="102"/>
      <c r="I134" s="102"/>
      <c r="J134" s="102"/>
      <c r="K134" s="102"/>
      <c r="L134" s="102"/>
      <c r="M134" s="102"/>
      <c r="N134" s="102"/>
      <c r="O134" s="102"/>
      <c r="P134" s="102"/>
      <c r="Q134" s="98"/>
      <c r="R134" s="98"/>
      <c r="S134" s="158"/>
      <c r="T134" s="98"/>
      <c r="U134" s="98"/>
      <c r="V134" s="98"/>
      <c r="W134" s="98"/>
      <c r="X134" s="98"/>
      <c r="Y134" s="98"/>
      <c r="Z134" s="98"/>
      <c r="AA134" s="102"/>
    </row>
    <row r="135" spans="1:27" hidden="1" x14ac:dyDescent="0.25">
      <c r="A135" s="98"/>
      <c r="B135" s="98"/>
      <c r="C135" s="98"/>
      <c r="D135" s="98"/>
      <c r="E135" s="156"/>
      <c r="F135" s="100"/>
      <c r="G135" s="102"/>
      <c r="H135" s="102"/>
      <c r="I135" s="102"/>
      <c r="J135" s="102"/>
      <c r="K135" s="102"/>
      <c r="L135" s="102"/>
      <c r="M135" s="102"/>
      <c r="N135" s="102"/>
      <c r="O135" s="102"/>
      <c r="P135" s="102"/>
      <c r="Q135" s="98"/>
      <c r="R135" s="98"/>
      <c r="S135" s="158"/>
      <c r="T135" s="98"/>
      <c r="U135" s="98"/>
      <c r="V135" s="98"/>
      <c r="W135" s="98"/>
      <c r="X135" s="98"/>
      <c r="Y135" s="98"/>
      <c r="Z135" s="98"/>
      <c r="AA135" s="98"/>
    </row>
    <row r="136" spans="1:27" hidden="1" x14ac:dyDescent="0.25">
      <c r="A136" s="98"/>
      <c r="B136" s="98"/>
      <c r="C136" s="168" t="s">
        <v>137</v>
      </c>
      <c r="D136" s="169"/>
      <c r="E136" s="169"/>
      <c r="F136" s="169"/>
      <c r="G136" s="169"/>
      <c r="H136" s="169"/>
      <c r="I136" s="169"/>
      <c r="J136" s="169"/>
      <c r="K136" s="169"/>
      <c r="L136" s="98"/>
      <c r="M136" s="98"/>
      <c r="N136" s="102"/>
      <c r="O136" s="102"/>
      <c r="P136" s="170" t="s">
        <v>138</v>
      </c>
      <c r="Q136" s="98"/>
      <c r="R136" s="98"/>
      <c r="S136" s="158"/>
      <c r="T136" s="98"/>
      <c r="U136" s="98"/>
      <c r="V136" s="98"/>
      <c r="W136" s="98"/>
      <c r="X136" s="98"/>
      <c r="Y136" s="98"/>
      <c r="Z136" s="98"/>
      <c r="AA136" s="98"/>
    </row>
    <row r="137" spans="1:27" ht="15" hidden="1" customHeight="1" x14ac:dyDescent="0.25">
      <c r="A137" s="98"/>
      <c r="B137" s="98"/>
      <c r="C137" s="234" t="s">
        <v>139</v>
      </c>
      <c r="D137" s="235"/>
      <c r="E137" s="235"/>
      <c r="F137" s="235"/>
      <c r="G137" s="235"/>
      <c r="H137" s="235"/>
      <c r="I137" s="235"/>
      <c r="J137" s="236"/>
      <c r="K137" s="171">
        <f>F133</f>
        <v>0</v>
      </c>
      <c r="L137" s="98"/>
      <c r="M137" s="98"/>
      <c r="N137" s="102"/>
      <c r="O137" s="102"/>
      <c r="P137" s="102"/>
      <c r="Q137" s="98"/>
      <c r="R137" s="98"/>
      <c r="S137" s="158"/>
      <c r="T137" s="98"/>
      <c r="U137" s="98"/>
      <c r="V137" s="98"/>
      <c r="W137" s="98"/>
      <c r="X137" s="98"/>
      <c r="Y137" s="98"/>
      <c r="Z137" s="98"/>
      <c r="AA137" s="98"/>
    </row>
    <row r="138" spans="1:27" ht="15" hidden="1" customHeight="1" x14ac:dyDescent="0.25">
      <c r="A138" s="98"/>
      <c r="B138" s="98"/>
      <c r="C138" s="234" t="s">
        <v>140</v>
      </c>
      <c r="D138" s="235"/>
      <c r="E138" s="235"/>
      <c r="F138" s="235"/>
      <c r="G138" s="235"/>
      <c r="H138" s="235"/>
      <c r="I138" s="235"/>
      <c r="J138" s="236"/>
      <c r="K138" s="171">
        <f>R121-K137</f>
        <v>0</v>
      </c>
      <c r="L138" s="98"/>
      <c r="M138" s="98"/>
      <c r="N138" s="102"/>
      <c r="O138" s="102"/>
      <c r="P138" s="102"/>
      <c r="Q138" s="98"/>
      <c r="R138" s="98"/>
      <c r="S138" s="158"/>
      <c r="T138" s="98"/>
      <c r="U138" s="98"/>
      <c r="V138" s="98"/>
      <c r="W138" s="98"/>
      <c r="X138" s="98"/>
      <c r="Y138" s="98"/>
      <c r="Z138" s="98"/>
      <c r="AA138" s="98"/>
    </row>
    <row r="139" spans="1:27" ht="15" hidden="1" customHeight="1" x14ac:dyDescent="0.25">
      <c r="A139" s="98"/>
      <c r="B139" s="98"/>
      <c r="C139" s="234" t="s">
        <v>138</v>
      </c>
      <c r="D139" s="235"/>
      <c r="E139" s="235"/>
      <c r="F139" s="235"/>
      <c r="G139" s="235"/>
      <c r="H139" s="235"/>
      <c r="I139" s="235"/>
      <c r="J139" s="236"/>
      <c r="K139" s="172">
        <f>((K138)-((K138/(1+O108))))</f>
        <v>0</v>
      </c>
      <c r="L139" s="98"/>
      <c r="M139" s="98"/>
      <c r="N139" s="157"/>
      <c r="O139" s="103"/>
      <c r="P139" s="100"/>
      <c r="Q139" s="98"/>
      <c r="R139" s="98"/>
      <c r="S139" s="158"/>
      <c r="T139" s="98"/>
      <c r="U139" s="98"/>
      <c r="V139" s="98"/>
      <c r="W139" s="98"/>
      <c r="X139" s="98"/>
      <c r="Y139" s="98"/>
      <c r="Z139" s="98"/>
      <c r="AA139" s="98"/>
    </row>
    <row r="140" spans="1:27" hidden="1" x14ac:dyDescent="0.25">
      <c r="A140" s="98"/>
      <c r="B140" s="98"/>
      <c r="C140" s="370" t="s">
        <v>147</v>
      </c>
      <c r="D140" s="371"/>
      <c r="E140" s="371"/>
      <c r="F140" s="371"/>
      <c r="G140" s="371"/>
      <c r="H140" s="371"/>
      <c r="I140" s="371"/>
      <c r="J140" s="372"/>
      <c r="K140" s="173">
        <f>'[1] Budget'!S152+'[1]MassSTEP Budget'!S151+'[1]MassSTEP II Budget'!S151</f>
        <v>0</v>
      </c>
      <c r="L140" s="98"/>
      <c r="M140" s="98"/>
      <c r="N140" s="157"/>
      <c r="O140" s="103"/>
      <c r="P140" s="100"/>
      <c r="Q140" s="98"/>
      <c r="R140" s="98"/>
      <c r="S140" s="158"/>
      <c r="T140" s="98"/>
      <c r="U140" s="98"/>
      <c r="V140" s="98"/>
      <c r="W140" s="98"/>
      <c r="X140" s="98"/>
      <c r="Y140" s="98"/>
      <c r="Z140" s="98"/>
      <c r="AA140" s="98"/>
    </row>
    <row r="141" spans="1:27" hidden="1" x14ac:dyDescent="0.25">
      <c r="A141" s="98"/>
      <c r="B141" s="98"/>
      <c r="C141" s="237" t="s">
        <v>141</v>
      </c>
      <c r="D141" s="238"/>
      <c r="E141" s="238"/>
      <c r="F141" s="238"/>
      <c r="G141" s="238"/>
      <c r="H141" s="238"/>
      <c r="I141" s="238"/>
      <c r="J141" s="373"/>
      <c r="K141" s="171">
        <f>'[1] Match Budget'!S151</f>
        <v>0</v>
      </c>
      <c r="L141" s="98"/>
      <c r="M141" s="98"/>
      <c r="N141" s="157"/>
      <c r="O141" s="103"/>
      <c r="P141" s="100"/>
      <c r="Q141" s="98"/>
      <c r="R141" s="98"/>
      <c r="S141" s="158"/>
      <c r="T141" s="98"/>
      <c r="U141" s="98"/>
      <c r="V141" s="98"/>
      <c r="W141" s="98"/>
      <c r="X141" s="98"/>
      <c r="Y141" s="98"/>
      <c r="Z141" s="98"/>
      <c r="AA141" s="98"/>
    </row>
    <row r="142" spans="1:27" hidden="1" x14ac:dyDescent="0.25">
      <c r="A142" s="98"/>
      <c r="B142" s="98"/>
      <c r="C142" s="239" t="s">
        <v>142</v>
      </c>
      <c r="D142" s="240"/>
      <c r="E142" s="240"/>
      <c r="F142" s="240"/>
      <c r="G142" s="240"/>
      <c r="H142" s="240"/>
      <c r="I142" s="240"/>
      <c r="J142" s="241"/>
      <c r="K142" s="172">
        <f>SUM(K140:K141)</f>
        <v>0</v>
      </c>
      <c r="L142" s="98"/>
      <c r="M142" s="98"/>
      <c r="N142" s="157"/>
      <c r="O142" s="103"/>
      <c r="P142" s="100"/>
      <c r="Q142" s="98"/>
      <c r="R142" s="98"/>
      <c r="S142" s="158"/>
      <c r="T142" s="98"/>
      <c r="U142" s="98"/>
      <c r="V142" s="98"/>
      <c r="W142" s="98"/>
      <c r="X142" s="98"/>
      <c r="Y142" s="98"/>
      <c r="Z142" s="98"/>
      <c r="AA142" s="98"/>
    </row>
    <row r="143" spans="1:27" hidden="1" x14ac:dyDescent="0.25">
      <c r="A143" s="98"/>
      <c r="B143" s="98"/>
      <c r="C143" s="239" t="s">
        <v>143</v>
      </c>
      <c r="D143" s="240"/>
      <c r="E143" s="240"/>
      <c r="F143" s="240"/>
      <c r="G143" s="240"/>
      <c r="H143" s="240"/>
      <c r="I143" s="240"/>
      <c r="J143" s="241"/>
      <c r="K143" s="172">
        <f>K139-K142</f>
        <v>0</v>
      </c>
      <c r="L143" s="103">
        <f>K143</f>
        <v>0</v>
      </c>
      <c r="M143" s="98"/>
      <c r="N143" s="157"/>
      <c r="O143" s="103"/>
      <c r="P143" s="100"/>
      <c r="Q143" s="98"/>
      <c r="R143" s="98"/>
      <c r="S143" s="158"/>
      <c r="T143" s="98"/>
      <c r="U143" s="98"/>
      <c r="V143" s="98"/>
      <c r="W143" s="98"/>
      <c r="X143" s="98"/>
      <c r="Y143" s="98"/>
      <c r="Z143" s="98"/>
      <c r="AA143" s="98"/>
    </row>
    <row r="144" spans="1:27" hidden="1" x14ac:dyDescent="0.25">
      <c r="A144" s="98"/>
      <c r="B144" s="98"/>
      <c r="C144" s="98"/>
      <c r="D144" s="98"/>
      <c r="E144" s="156"/>
      <c r="F144" s="100"/>
      <c r="G144" s="102"/>
      <c r="H144" s="102"/>
      <c r="I144" s="102"/>
      <c r="J144" s="102"/>
      <c r="K144" s="102"/>
      <c r="L144" s="98"/>
      <c r="M144" s="98"/>
      <c r="N144" s="157"/>
      <c r="O144" s="103"/>
      <c r="P144" s="100"/>
      <c r="Q144" s="98"/>
      <c r="R144" s="98"/>
      <c r="S144" s="158"/>
      <c r="T144" s="98"/>
      <c r="U144" s="98"/>
      <c r="V144" s="98"/>
      <c r="W144" s="98"/>
      <c r="X144" s="98"/>
      <c r="Y144" s="98"/>
      <c r="Z144" s="98"/>
      <c r="AA144" s="98"/>
    </row>
    <row r="145" spans="1:27" x14ac:dyDescent="0.25">
      <c r="A145" s="98"/>
      <c r="B145" s="98"/>
      <c r="C145" s="98"/>
      <c r="D145" s="98"/>
      <c r="E145" s="156"/>
      <c r="F145" s="100"/>
      <c r="G145" s="102"/>
      <c r="H145" s="102"/>
      <c r="I145" s="102"/>
      <c r="J145" s="102"/>
      <c r="K145" s="102"/>
      <c r="L145" s="103"/>
      <c r="M145" s="157"/>
      <c r="N145" s="157"/>
      <c r="O145" s="103"/>
      <c r="P145" s="100"/>
      <c r="Q145" s="98"/>
      <c r="R145" s="98"/>
      <c r="S145" s="158"/>
      <c r="T145" s="98"/>
      <c r="U145" s="98"/>
      <c r="V145" s="98"/>
      <c r="W145" s="98"/>
      <c r="X145" s="98"/>
      <c r="Y145" s="98"/>
      <c r="Z145" s="98"/>
      <c r="AA145" s="98"/>
    </row>
    <row r="146" spans="1:27" x14ac:dyDescent="0.25">
      <c r="A146" s="98"/>
      <c r="B146" s="98"/>
      <c r="C146" s="98"/>
      <c r="D146" s="98"/>
      <c r="E146" s="156"/>
      <c r="F146" s="100"/>
      <c r="G146" s="102"/>
      <c r="H146" s="102"/>
      <c r="I146" s="102"/>
      <c r="J146" s="102"/>
      <c r="K146" s="102"/>
      <c r="L146" s="103"/>
      <c r="M146" s="157"/>
      <c r="N146" s="157"/>
      <c r="O146" s="103"/>
      <c r="P146" s="100"/>
      <c r="Q146" s="98"/>
      <c r="R146" s="98"/>
      <c r="S146" s="158"/>
      <c r="T146" s="98"/>
      <c r="U146" s="98"/>
      <c r="V146" s="98"/>
      <c r="W146" s="98"/>
      <c r="X146" s="98"/>
      <c r="Y146" s="98"/>
      <c r="Z146" s="98"/>
      <c r="AA146" s="98"/>
    </row>
    <row r="147" spans="1:27" x14ac:dyDescent="0.25">
      <c r="A147" s="98"/>
      <c r="B147" s="98"/>
      <c r="C147" s="98"/>
      <c r="D147" s="98"/>
      <c r="E147" s="156"/>
      <c r="F147" s="100"/>
      <c r="G147" s="102"/>
      <c r="H147" s="102"/>
      <c r="I147" s="102"/>
      <c r="J147" s="102"/>
      <c r="K147" s="102"/>
      <c r="L147" s="103"/>
      <c r="M147" s="157"/>
      <c r="N147" s="157"/>
      <c r="O147" s="103"/>
      <c r="P147" s="100"/>
      <c r="Q147" s="98"/>
      <c r="R147" s="98"/>
      <c r="S147" s="158"/>
      <c r="T147" s="98"/>
      <c r="U147" s="98"/>
      <c r="V147" s="98"/>
      <c r="W147" s="98"/>
      <c r="X147" s="98"/>
      <c r="Y147" s="98"/>
      <c r="Z147" s="98"/>
      <c r="AA147" s="98"/>
    </row>
    <row r="148" spans="1:27" x14ac:dyDescent="0.25">
      <c r="A148" s="98"/>
      <c r="B148" s="98"/>
      <c r="C148" s="98"/>
      <c r="D148" s="98"/>
      <c r="E148" s="156"/>
      <c r="F148" s="100"/>
      <c r="G148" s="102"/>
      <c r="H148" s="102"/>
      <c r="I148" s="102"/>
      <c r="J148" s="102"/>
      <c r="K148" s="102"/>
      <c r="L148" s="103"/>
      <c r="M148" s="157"/>
      <c r="N148" s="157"/>
      <c r="O148" s="103"/>
      <c r="P148" s="100"/>
      <c r="Q148" s="98"/>
      <c r="R148" s="98"/>
      <c r="S148" s="158"/>
      <c r="T148" s="98"/>
      <c r="U148" s="98"/>
      <c r="V148" s="98"/>
      <c r="W148" s="98"/>
      <c r="X148" s="98"/>
      <c r="Y148" s="98"/>
      <c r="Z148" s="98"/>
      <c r="AA148" s="98"/>
    </row>
  </sheetData>
  <sheetProtection algorithmName="SHA-512" hashValue="nB+XVPCLCMLe7xF43w8lYc/2c1v65/SFVhXX6qmtRtzfgmEShDeG5Wpx4aHC6i46wXmc7rLuexE8SYD8cAb8Uw==" saltValue="cWztePcimZe7qhauhBKDoQ==" spinCount="100000" sheet="1" formatCells="0" formatRows="0" insertRows="0" selectLockedCells="1"/>
  <mergeCells count="227">
    <mergeCell ref="C139:J139"/>
    <mergeCell ref="C140:J140"/>
    <mergeCell ref="C141:J141"/>
    <mergeCell ref="C142:J142"/>
    <mergeCell ref="C143:J143"/>
    <mergeCell ref="H130:O130"/>
    <mergeCell ref="H131:O131"/>
    <mergeCell ref="H132:O132"/>
    <mergeCell ref="H133:O133"/>
    <mergeCell ref="C137:J137"/>
    <mergeCell ref="C138:J138"/>
    <mergeCell ref="B121:Q121"/>
    <mergeCell ref="H125:O125"/>
    <mergeCell ref="H126:O126"/>
    <mergeCell ref="H127:O127"/>
    <mergeCell ref="H128:O128"/>
    <mergeCell ref="H129:O129"/>
    <mergeCell ref="C115:E115"/>
    <mergeCell ref="I115:Q115"/>
    <mergeCell ref="B116:Q116"/>
    <mergeCell ref="B117:Q117"/>
    <mergeCell ref="B118:Q118"/>
    <mergeCell ref="B119:Q119"/>
    <mergeCell ref="C111:F111"/>
    <mergeCell ref="C112:F112"/>
    <mergeCell ref="C113:F113"/>
    <mergeCell ref="I113:N113"/>
    <mergeCell ref="O113:P113"/>
    <mergeCell ref="D114:F114"/>
    <mergeCell ref="M114:Q114"/>
    <mergeCell ref="C108:G108"/>
    <mergeCell ref="I108:N108"/>
    <mergeCell ref="O108:P108"/>
    <mergeCell ref="I109:M109"/>
    <mergeCell ref="O109:P109"/>
    <mergeCell ref="O110:P110"/>
    <mergeCell ref="B103:D103"/>
    <mergeCell ref="E103:Q103"/>
    <mergeCell ref="B104:D104"/>
    <mergeCell ref="E104:Q104"/>
    <mergeCell ref="B105:Q105"/>
    <mergeCell ref="B106:R106"/>
    <mergeCell ref="B100:D100"/>
    <mergeCell ref="E100:Q100"/>
    <mergeCell ref="B101:D101"/>
    <mergeCell ref="E101:Q101"/>
    <mergeCell ref="B102:D102"/>
    <mergeCell ref="E102:Q102"/>
    <mergeCell ref="B96:Q96"/>
    <mergeCell ref="B97:R97"/>
    <mergeCell ref="B98:D98"/>
    <mergeCell ref="E98:R98"/>
    <mergeCell ref="B99:D99"/>
    <mergeCell ref="E99:Q99"/>
    <mergeCell ref="B94:D94"/>
    <mergeCell ref="E94:G94"/>
    <mergeCell ref="H94:O94"/>
    <mergeCell ref="B95:D95"/>
    <mergeCell ref="E95:G95"/>
    <mergeCell ref="H95:O95"/>
    <mergeCell ref="B92:D92"/>
    <mergeCell ref="E92:G92"/>
    <mergeCell ref="H92:O92"/>
    <mergeCell ref="B93:D93"/>
    <mergeCell ref="E93:G93"/>
    <mergeCell ref="H93:O93"/>
    <mergeCell ref="B90:D90"/>
    <mergeCell ref="E90:G90"/>
    <mergeCell ref="H90:O90"/>
    <mergeCell ref="B91:D91"/>
    <mergeCell ref="E91:G91"/>
    <mergeCell ref="H91:O91"/>
    <mergeCell ref="B86:Q86"/>
    <mergeCell ref="B87:R87"/>
    <mergeCell ref="B88:D88"/>
    <mergeCell ref="E88:G88"/>
    <mergeCell ref="H88:O88"/>
    <mergeCell ref="B89:D89"/>
    <mergeCell ref="E89:G89"/>
    <mergeCell ref="H89:O89"/>
    <mergeCell ref="B83:D83"/>
    <mergeCell ref="E83:Q83"/>
    <mergeCell ref="B84:D84"/>
    <mergeCell ref="E84:Q84"/>
    <mergeCell ref="B85:D85"/>
    <mergeCell ref="E85:Q85"/>
    <mergeCell ref="B80:D80"/>
    <mergeCell ref="E80:Q80"/>
    <mergeCell ref="B81:D81"/>
    <mergeCell ref="E81:Q81"/>
    <mergeCell ref="B82:D82"/>
    <mergeCell ref="E82:Q82"/>
    <mergeCell ref="B76:C76"/>
    <mergeCell ref="D76:G76"/>
    <mergeCell ref="H76:O76"/>
    <mergeCell ref="B77:Q77"/>
    <mergeCell ref="B78:R78"/>
    <mergeCell ref="B79:D79"/>
    <mergeCell ref="E79:Q79"/>
    <mergeCell ref="B74:C74"/>
    <mergeCell ref="D74:G74"/>
    <mergeCell ref="H74:O74"/>
    <mergeCell ref="B75:C75"/>
    <mergeCell ref="D75:G75"/>
    <mergeCell ref="H75:O75"/>
    <mergeCell ref="B72:C72"/>
    <mergeCell ref="D72:G72"/>
    <mergeCell ref="H72:O72"/>
    <mergeCell ref="B73:C73"/>
    <mergeCell ref="D73:G73"/>
    <mergeCell ref="H73:O73"/>
    <mergeCell ref="C68:E68"/>
    <mergeCell ref="F68:Q68"/>
    <mergeCell ref="B69:Q69"/>
    <mergeCell ref="B70:R70"/>
    <mergeCell ref="B71:C71"/>
    <mergeCell ref="D71:G71"/>
    <mergeCell ref="H71:O71"/>
    <mergeCell ref="B65:C65"/>
    <mergeCell ref="D65:Q65"/>
    <mergeCell ref="C66:E66"/>
    <mergeCell ref="F66:Q66"/>
    <mergeCell ref="B67:C67"/>
    <mergeCell ref="D67:Q67"/>
    <mergeCell ref="B62:C62"/>
    <mergeCell ref="D62:Q62"/>
    <mergeCell ref="B63:C63"/>
    <mergeCell ref="D63:Q63"/>
    <mergeCell ref="C64:E64"/>
    <mergeCell ref="F64:Q64"/>
    <mergeCell ref="B58:C58"/>
    <mergeCell ref="D58:P58"/>
    <mergeCell ref="B59:C59"/>
    <mergeCell ref="D59:P59"/>
    <mergeCell ref="B60:Q60"/>
    <mergeCell ref="B61:R61"/>
    <mergeCell ref="B54:C54"/>
    <mergeCell ref="D54:K54"/>
    <mergeCell ref="B55:P55"/>
    <mergeCell ref="B56:R56"/>
    <mergeCell ref="B57:C57"/>
    <mergeCell ref="D57:P57"/>
    <mergeCell ref="B51:C51"/>
    <mergeCell ref="D51:M51"/>
    <mergeCell ref="B52:C52"/>
    <mergeCell ref="D52:K52"/>
    <mergeCell ref="B53:C53"/>
    <mergeCell ref="D53:K53"/>
    <mergeCell ref="B47:P47"/>
    <mergeCell ref="B48:R48"/>
    <mergeCell ref="B49:C49"/>
    <mergeCell ref="D49:M49"/>
    <mergeCell ref="B50:C50"/>
    <mergeCell ref="D50:M50"/>
    <mergeCell ref="B44:C44"/>
    <mergeCell ref="D44:K44"/>
    <mergeCell ref="B45:C45"/>
    <mergeCell ref="D45:K45"/>
    <mergeCell ref="B46:C46"/>
    <mergeCell ref="D46:K46"/>
    <mergeCell ref="B41:C41"/>
    <mergeCell ref="D41:K41"/>
    <mergeCell ref="B42:C42"/>
    <mergeCell ref="D42:K42"/>
    <mergeCell ref="B43:C43"/>
    <mergeCell ref="D43:K43"/>
    <mergeCell ref="B38:C38"/>
    <mergeCell ref="D38:K38"/>
    <mergeCell ref="B39:C39"/>
    <mergeCell ref="D39:K39"/>
    <mergeCell ref="B40:C40"/>
    <mergeCell ref="D40:K40"/>
    <mergeCell ref="B35:C35"/>
    <mergeCell ref="D35:M35"/>
    <mergeCell ref="B36:C36"/>
    <mergeCell ref="D36:M36"/>
    <mergeCell ref="B37:C37"/>
    <mergeCell ref="D37:K37"/>
    <mergeCell ref="B32:C32"/>
    <mergeCell ref="D32:M32"/>
    <mergeCell ref="B33:C33"/>
    <mergeCell ref="D33:M33"/>
    <mergeCell ref="B34:C34"/>
    <mergeCell ref="D34:M34"/>
    <mergeCell ref="B29:C29"/>
    <mergeCell ref="D29:M29"/>
    <mergeCell ref="B30:C30"/>
    <mergeCell ref="D30:M30"/>
    <mergeCell ref="B31:C31"/>
    <mergeCell ref="D31:M31"/>
    <mergeCell ref="B26:C26"/>
    <mergeCell ref="D26:M26"/>
    <mergeCell ref="B27:C27"/>
    <mergeCell ref="D27:M27"/>
    <mergeCell ref="B28:C28"/>
    <mergeCell ref="D28:M28"/>
    <mergeCell ref="B23:C23"/>
    <mergeCell ref="D23:M23"/>
    <mergeCell ref="B24:C24"/>
    <mergeCell ref="D24:M24"/>
    <mergeCell ref="B25:C25"/>
    <mergeCell ref="D25:M25"/>
    <mergeCell ref="B19:P19"/>
    <mergeCell ref="B20:R20"/>
    <mergeCell ref="B21:C21"/>
    <mergeCell ref="D21:M21"/>
    <mergeCell ref="B22:C22"/>
    <mergeCell ref="D22:M22"/>
    <mergeCell ref="B18:C18"/>
    <mergeCell ref="D18:M18"/>
    <mergeCell ref="B8:D8"/>
    <mergeCell ref="B10:D10"/>
    <mergeCell ref="B13:R13"/>
    <mergeCell ref="B14:C14"/>
    <mergeCell ref="D14:M14"/>
    <mergeCell ref="B15:C15"/>
    <mergeCell ref="D15:M15"/>
    <mergeCell ref="B2:R2"/>
    <mergeCell ref="B3:R3"/>
    <mergeCell ref="B5:D5"/>
    <mergeCell ref="G5:I5"/>
    <mergeCell ref="B7:D7"/>
    <mergeCell ref="G7:I7"/>
    <mergeCell ref="B16:C16"/>
    <mergeCell ref="D16:M16"/>
    <mergeCell ref="B17:C17"/>
    <mergeCell ref="D17:M17"/>
  </mergeCells>
  <conditionalFormatting sqref="P133">
    <cfRule type="cellIs" dxfId="6" priority="3" operator="greaterThan">
      <formula>0.25</formula>
    </cfRule>
  </conditionalFormatting>
  <conditionalFormatting sqref="K142">
    <cfRule type="cellIs" dxfId="5" priority="2" operator="greaterThan">
      <formula>$J$99</formula>
    </cfRule>
  </conditionalFormatting>
  <conditionalFormatting sqref="K143">
    <cfRule type="cellIs" dxfId="4" priority="1" operator="lessThan">
      <formula>0</formula>
    </cfRule>
  </conditionalFormatting>
  <pageMargins left="0.25" right="0.25" top="0.75" bottom="0.75" header="0.3" footer="0.3"/>
  <pageSetup scale="76" fitToHeight="50" orientation="landscape" r:id="rId1"/>
  <headerFooter>
    <oddFooter>Page &amp;P of &amp;N</oddFooter>
  </headerFooter>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CF5A5D26-4E25-42C8-AD87-5A60C2B11A7C}">
          <x14:formula1>
            <xm:f>' Budget'!$W$69:$W$73</xm:f>
          </x14:formula1>
          <xm:sqref>E8</xm:sqref>
        </x14:dataValidation>
        <x14:dataValidation type="list" allowBlank="1" showInputMessage="1" showErrorMessage="1" xr:uid="{916F067C-28A2-484D-B141-53418866E235}">
          <x14:formula1>
            <xm:f>' Budget'!$V$69:$V$73</xm:f>
          </x14:formula1>
          <xm:sqref>B2:R2</xm:sqref>
        </x14:dataValidation>
        <x14:dataValidation type="list" allowBlank="1" showInputMessage="1" showErrorMessage="1" xr:uid="{0E9D23FA-D788-4346-B060-E28468B1AFB1}">
          <x14:formula1>
            <xm:f>'DROP-DOWNS'!$J$2:$J$3</xm:f>
          </x14:formula1>
          <xm:sqref>B72:C76</xm:sqref>
        </x14:dataValidation>
        <x14:dataValidation type="list" allowBlank="1" showInputMessage="1" showErrorMessage="1" xr:uid="{9E17A51A-AA44-4FF7-B867-C9B56FF12EC1}">
          <x14:formula1>
            <xm:f>'DROP-DOWNS'!$R$2:$R$6</xm:f>
          </x14:formula1>
          <xm:sqref>B80:D85</xm:sqref>
        </x14:dataValidation>
        <x14:dataValidation type="list" allowBlank="1" showInputMessage="1" showErrorMessage="1" xr:uid="{7A75E304-0573-4BD0-864E-2C2AA6A138B0}">
          <x14:formula1>
            <xm:f>'DROP-DOWNS'!$R$9:$R$18</xm:f>
          </x14:formula1>
          <xm:sqref>B89:D92</xm:sqref>
        </x14:dataValidation>
        <x14:dataValidation type="list" allowBlank="1" showInputMessage="1" showErrorMessage="1" xr:uid="{84DF258D-7141-4A30-9C8D-5A20F7A0D9F2}">
          <x14:formula1>
            <xm:f>'DROP-DOWNS'!$R$21:$R$27</xm:f>
          </x14:formula1>
          <xm:sqref>B99:D104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2E43A-BA5F-4435-8342-D8AB47E735C9}">
  <sheetPr>
    <tabColor theme="3" tint="0.79998168889431442"/>
  </sheetPr>
  <dimension ref="A1:AA146"/>
  <sheetViews>
    <sheetView showGridLines="0" zoomScaleNormal="100" workbookViewId="0">
      <selection activeCell="B118" sqref="B118:R118"/>
    </sheetView>
  </sheetViews>
  <sheetFormatPr defaultColWidth="9.140625" defaultRowHeight="15" x14ac:dyDescent="0.25"/>
  <cols>
    <col min="1" max="1" width="3.42578125" customWidth="1"/>
    <col min="2" max="2" width="8.140625" customWidth="1"/>
    <col min="3" max="3" width="8.42578125" customWidth="1"/>
    <col min="4" max="4" width="11.85546875" customWidth="1"/>
    <col min="5" max="5" width="11.85546875" style="1" customWidth="1"/>
    <col min="6" max="6" width="11.85546875" style="11" customWidth="1"/>
    <col min="7" max="8" width="11.85546875" style="10" customWidth="1"/>
    <col min="9" max="9" width="12.85546875" style="10" customWidth="1"/>
    <col min="10" max="10" width="11.85546875" style="10" customWidth="1"/>
    <col min="11" max="11" width="6.42578125" style="10" customWidth="1"/>
    <col min="12" max="12" width="9.5703125" style="7" customWidth="1"/>
    <col min="13" max="14" width="9.5703125" style="2" customWidth="1"/>
    <col min="15" max="15" width="9.5703125" style="7" customWidth="1"/>
    <col min="16" max="16" width="9.5703125" style="11" customWidth="1"/>
    <col min="17" max="18" width="15.7109375" customWidth="1"/>
    <col min="19" max="19" width="3.42578125" style="59" customWidth="1"/>
    <col min="20" max="20" width="4.28515625" hidden="1" customWidth="1"/>
    <col min="21" max="21" width="15.7109375" hidden="1" customWidth="1"/>
    <col min="22" max="22" width="27.5703125" hidden="1" customWidth="1"/>
    <col min="23" max="23" width="17.28515625" hidden="1" customWidth="1"/>
    <col min="24" max="24" width="10.5703125" hidden="1" customWidth="1"/>
    <col min="25" max="25" width="9.140625" customWidth="1"/>
    <col min="26" max="26" width="10.5703125" bestFit="1" customWidth="1"/>
  </cols>
  <sheetData>
    <row r="1" spans="1:27" x14ac:dyDescent="0.25">
      <c r="A1" s="105"/>
      <c r="B1" s="105"/>
      <c r="C1" s="105"/>
      <c r="D1" s="105"/>
      <c r="E1" s="105"/>
      <c r="F1" s="105"/>
      <c r="G1" s="105"/>
      <c r="H1" s="105"/>
      <c r="I1" s="105"/>
      <c r="J1" s="105"/>
      <c r="K1" s="105"/>
      <c r="L1" s="105"/>
      <c r="M1" s="105"/>
      <c r="N1" s="105"/>
      <c r="O1" s="105"/>
      <c r="P1" s="105"/>
      <c r="Q1" s="105"/>
      <c r="R1" s="105"/>
      <c r="S1" s="105"/>
      <c r="T1" s="106"/>
      <c r="U1" s="106"/>
      <c r="V1" s="106"/>
      <c r="W1" s="106"/>
      <c r="X1" s="98"/>
      <c r="Y1" s="98"/>
      <c r="Z1" s="98"/>
      <c r="AA1" s="98"/>
    </row>
    <row r="2" spans="1:27" ht="29.45" customHeight="1" x14ac:dyDescent="0.25">
      <c r="A2" s="105"/>
      <c r="B2" s="268">
        <f>Cover!C5</f>
        <v>0</v>
      </c>
      <c r="C2" s="269"/>
      <c r="D2" s="269"/>
      <c r="E2" s="269"/>
      <c r="F2" s="269"/>
      <c r="G2" s="269"/>
      <c r="H2" s="269"/>
      <c r="I2" s="269"/>
      <c r="J2" s="269"/>
      <c r="K2" s="269"/>
      <c r="L2" s="269"/>
      <c r="M2" s="269"/>
      <c r="N2" s="269"/>
      <c r="O2" s="269"/>
      <c r="P2" s="269"/>
      <c r="Q2" s="269"/>
      <c r="R2" s="270"/>
      <c r="S2" s="105"/>
      <c r="T2" s="106"/>
      <c r="U2" s="106"/>
      <c r="V2" s="106"/>
      <c r="W2" s="106"/>
      <c r="X2" s="98"/>
      <c r="Y2" s="98"/>
      <c r="Z2" s="98"/>
      <c r="AA2" s="98"/>
    </row>
    <row r="3" spans="1:27" ht="29.45" customHeight="1" x14ac:dyDescent="0.25">
      <c r="A3" s="105"/>
      <c r="B3" s="271" t="s">
        <v>151</v>
      </c>
      <c r="C3" s="272"/>
      <c r="D3" s="272"/>
      <c r="E3" s="272"/>
      <c r="F3" s="272"/>
      <c r="G3" s="272"/>
      <c r="H3" s="272"/>
      <c r="I3" s="272"/>
      <c r="J3" s="272"/>
      <c r="K3" s="272"/>
      <c r="L3" s="272"/>
      <c r="M3" s="272"/>
      <c r="N3" s="272"/>
      <c r="O3" s="272"/>
      <c r="P3" s="272"/>
      <c r="Q3" s="272"/>
      <c r="R3" s="273"/>
      <c r="S3" s="105"/>
      <c r="T3" s="106"/>
      <c r="U3" s="106"/>
      <c r="V3" s="106"/>
      <c r="W3" s="106"/>
      <c r="X3" s="98"/>
      <c r="Y3" s="98"/>
      <c r="Z3" s="98"/>
      <c r="AA3" s="98"/>
    </row>
    <row r="4" spans="1:27" ht="8.25" customHeight="1" x14ac:dyDescent="0.25">
      <c r="A4" s="105"/>
      <c r="B4" s="105"/>
      <c r="C4" s="105"/>
      <c r="D4" s="105"/>
      <c r="E4" s="105"/>
      <c r="F4" s="105"/>
      <c r="G4" s="105"/>
      <c r="H4" s="105"/>
      <c r="I4" s="105"/>
      <c r="J4" s="105"/>
      <c r="K4" s="105"/>
      <c r="L4" s="105"/>
      <c r="M4" s="105"/>
      <c r="N4" s="105"/>
      <c r="O4" s="105"/>
      <c r="P4" s="105"/>
      <c r="Q4" s="105"/>
      <c r="R4" s="105"/>
      <c r="S4" s="105"/>
      <c r="T4" s="106"/>
      <c r="U4" s="106"/>
      <c r="V4" s="106"/>
      <c r="W4" s="106"/>
      <c r="X4" s="98"/>
      <c r="Y4" s="98"/>
      <c r="Z4" s="98"/>
      <c r="AA4" s="98"/>
    </row>
    <row r="5" spans="1:27" ht="30" hidden="1" customHeight="1" x14ac:dyDescent="0.25">
      <c r="A5" s="105"/>
      <c r="B5" s="274" t="str">
        <f>[1]Cover!B10</f>
        <v>FY22 Award for this Fund Code</v>
      </c>
      <c r="C5" s="275"/>
      <c r="D5" s="276"/>
      <c r="E5" s="107">
        <f>[1]Cover!C10</f>
        <v>0</v>
      </c>
      <c r="F5" s="105"/>
      <c r="G5" s="277" t="str">
        <f>IF([1]Cover!C26="","If approved, enter the indirect cost rate on cover page", "DESE Approved Indirect Cost Rate")</f>
        <v>If approved, enter the indirect cost rate on cover page</v>
      </c>
      <c r="H5" s="278"/>
      <c r="I5" s="279"/>
      <c r="J5" s="108">
        <f>[1]Cover!C26</f>
        <v>0</v>
      </c>
      <c r="K5" s="105"/>
      <c r="L5" s="105"/>
      <c r="M5" s="105"/>
      <c r="N5" s="105"/>
      <c r="O5" s="105"/>
      <c r="P5" s="105"/>
      <c r="Q5" s="105"/>
      <c r="R5" s="105"/>
      <c r="S5" s="105"/>
      <c r="T5" s="106"/>
      <c r="U5" s="106"/>
      <c r="V5" s="106"/>
      <c r="W5" s="106"/>
      <c r="X5" s="98"/>
      <c r="Y5" s="98"/>
      <c r="Z5" s="98"/>
      <c r="AA5" s="98"/>
    </row>
    <row r="6" spans="1:27" ht="8.25" hidden="1" customHeight="1" x14ac:dyDescent="0.25">
      <c r="A6" s="105"/>
      <c r="B6" s="105"/>
      <c r="C6" s="105"/>
      <c r="D6" s="109"/>
      <c r="E6" s="105"/>
      <c r="F6" s="105"/>
      <c r="G6" s="105"/>
      <c r="H6" s="105"/>
      <c r="I6" s="105"/>
      <c r="J6" s="105"/>
      <c r="K6" s="105"/>
      <c r="L6" s="105"/>
      <c r="M6" s="105"/>
      <c r="N6" s="105"/>
      <c r="O6" s="105"/>
      <c r="P6" s="105"/>
      <c r="Q6" s="105"/>
      <c r="R6" s="105"/>
      <c r="S6" s="105"/>
      <c r="T6" s="106"/>
      <c r="U6" s="106"/>
      <c r="V6" s="106"/>
      <c r="W6" s="106"/>
      <c r="X6" s="98"/>
      <c r="Y6" s="98"/>
      <c r="Z6" s="98"/>
      <c r="AA6" s="98"/>
    </row>
    <row r="7" spans="1:27" ht="30" hidden="1" customHeight="1" x14ac:dyDescent="0.25">
      <c r="A7" s="105"/>
      <c r="B7" s="274" t="str">
        <f>[1]Cover!B17</f>
        <v>Outstation Funds</v>
      </c>
      <c r="C7" s="275"/>
      <c r="D7" s="276"/>
      <c r="E7" s="107">
        <f>[1]Cover!C17</f>
        <v>0</v>
      </c>
      <c r="F7" s="105"/>
      <c r="G7" s="277" t="s">
        <v>50</v>
      </c>
      <c r="H7" s="278"/>
      <c r="I7" s="279"/>
      <c r="J7" s="107">
        <f>E5-[1]Cover!C14</f>
        <v>0</v>
      </c>
      <c r="K7" s="105"/>
      <c r="L7" s="105"/>
      <c r="M7" s="105"/>
      <c r="N7" s="105"/>
      <c r="O7" s="105"/>
      <c r="P7" s="105"/>
      <c r="Q7" s="105"/>
      <c r="R7" s="105"/>
      <c r="S7" s="105"/>
      <c r="T7" s="106"/>
      <c r="U7" s="106"/>
      <c r="V7" s="106"/>
      <c r="W7" s="106"/>
      <c r="X7" s="98"/>
      <c r="Y7" s="98"/>
      <c r="Z7" s="98"/>
      <c r="AA7" s="98"/>
    </row>
    <row r="8" spans="1:27" ht="30" customHeight="1" x14ac:dyDescent="0.25">
      <c r="A8" s="105"/>
      <c r="B8" s="274" t="s">
        <v>152</v>
      </c>
      <c r="C8" s="275"/>
      <c r="D8" s="276"/>
      <c r="E8" s="107">
        <f>' Budget'!R118</f>
        <v>0</v>
      </c>
      <c r="F8" s="105"/>
      <c r="G8" s="105"/>
      <c r="H8" s="105"/>
      <c r="I8" s="105"/>
      <c r="J8" s="105"/>
      <c r="K8" s="105"/>
      <c r="L8" s="105"/>
      <c r="M8" s="105"/>
      <c r="N8" s="105"/>
      <c r="O8" s="105"/>
      <c r="P8" s="105"/>
      <c r="Q8" s="105"/>
      <c r="R8" s="105"/>
      <c r="S8" s="105"/>
      <c r="T8" s="106"/>
      <c r="U8" s="106"/>
      <c r="V8" s="106"/>
      <c r="W8" s="106"/>
      <c r="X8" s="98"/>
      <c r="Y8" s="98"/>
      <c r="Z8" s="98"/>
      <c r="AA8" s="98"/>
    </row>
    <row r="9" spans="1:27" ht="8.25" customHeight="1" x14ac:dyDescent="0.25">
      <c r="A9" s="105"/>
      <c r="B9" s="105"/>
      <c r="C9" s="105"/>
      <c r="D9" s="109"/>
      <c r="E9" s="105"/>
      <c r="F9" s="105"/>
      <c r="G9" s="105"/>
      <c r="H9" s="105"/>
      <c r="I9" s="105"/>
      <c r="J9" s="105"/>
      <c r="K9" s="105"/>
      <c r="L9" s="105"/>
      <c r="M9" s="105"/>
      <c r="N9" s="105"/>
      <c r="O9" s="105"/>
      <c r="P9" s="105"/>
      <c r="Q9" s="105"/>
      <c r="R9" s="105"/>
      <c r="S9" s="105"/>
      <c r="T9" s="106"/>
      <c r="U9" s="106"/>
      <c r="V9" s="106"/>
      <c r="W9" s="106"/>
      <c r="X9" s="98"/>
      <c r="Y9" s="98"/>
      <c r="Z9" s="98"/>
      <c r="AA9" s="98"/>
    </row>
    <row r="10" spans="1:27" ht="30" customHeight="1" x14ac:dyDescent="0.25">
      <c r="A10" s="105"/>
      <c r="B10" s="274" t="s">
        <v>153</v>
      </c>
      <c r="C10" s="275"/>
      <c r="D10" s="276"/>
      <c r="E10" s="107">
        <f>E8*0.2</f>
        <v>0</v>
      </c>
      <c r="F10" s="105"/>
      <c r="G10" s="105"/>
      <c r="H10" s="105"/>
      <c r="I10" s="105"/>
      <c r="J10" s="105"/>
      <c r="K10" s="105"/>
      <c r="L10" s="105"/>
      <c r="M10" s="105"/>
      <c r="N10" s="105"/>
      <c r="O10" s="105"/>
      <c r="P10" s="105"/>
      <c r="Q10" s="105"/>
      <c r="R10" s="105"/>
      <c r="S10" s="105"/>
      <c r="T10" s="106"/>
      <c r="U10" s="106"/>
      <c r="V10" s="106"/>
      <c r="W10" s="106"/>
      <c r="X10" s="98"/>
      <c r="Y10" s="174"/>
      <c r="Z10" s="98"/>
      <c r="AA10" s="98"/>
    </row>
    <row r="11" spans="1:27" ht="8.25" customHeight="1" x14ac:dyDescent="0.25">
      <c r="A11" s="105"/>
      <c r="B11" s="105"/>
      <c r="C11" s="105"/>
      <c r="D11" s="109"/>
      <c r="E11" s="105"/>
      <c r="F11" s="105"/>
      <c r="G11" s="105"/>
      <c r="H11" s="105"/>
      <c r="I11" s="105"/>
      <c r="J11" s="105"/>
      <c r="K11" s="105"/>
      <c r="L11" s="105"/>
      <c r="M11" s="105"/>
      <c r="N11" s="105"/>
      <c r="O11" s="105"/>
      <c r="P11" s="105"/>
      <c r="Q11" s="105"/>
      <c r="R11" s="105"/>
      <c r="S11" s="105"/>
      <c r="T11" s="106"/>
      <c r="U11" s="106"/>
      <c r="V11" s="106"/>
      <c r="W11" s="106"/>
      <c r="X11" s="98"/>
      <c r="Y11" s="98"/>
      <c r="Z11" s="98"/>
      <c r="AA11" s="98"/>
    </row>
    <row r="12" spans="1:27" ht="9" customHeight="1" x14ac:dyDescent="0.25">
      <c r="A12" s="105"/>
      <c r="B12" s="105"/>
      <c r="C12" s="105"/>
      <c r="D12" s="105"/>
      <c r="E12" s="105"/>
      <c r="F12" s="105"/>
      <c r="G12" s="105"/>
      <c r="H12" s="105"/>
      <c r="I12" s="105"/>
      <c r="J12" s="105"/>
      <c r="K12" s="105"/>
      <c r="L12" s="105"/>
      <c r="M12" s="105"/>
      <c r="N12" s="105"/>
      <c r="O12" s="105"/>
      <c r="P12" s="105"/>
      <c r="Q12" s="105"/>
      <c r="R12" s="105"/>
      <c r="S12" s="105"/>
      <c r="T12" s="106"/>
      <c r="U12" s="106"/>
      <c r="V12" s="106"/>
      <c r="W12" s="106"/>
      <c r="X12" s="98"/>
      <c r="Y12" s="98"/>
      <c r="Z12" s="98"/>
      <c r="AA12" s="98"/>
    </row>
    <row r="13" spans="1:27" ht="15.75" customHeight="1" x14ac:dyDescent="0.25">
      <c r="A13" s="105"/>
      <c r="B13" s="263" t="s">
        <v>51</v>
      </c>
      <c r="C13" s="264"/>
      <c r="D13" s="264"/>
      <c r="E13" s="264"/>
      <c r="F13" s="264"/>
      <c r="G13" s="264"/>
      <c r="H13" s="264"/>
      <c r="I13" s="264"/>
      <c r="J13" s="264"/>
      <c r="K13" s="264"/>
      <c r="L13" s="264"/>
      <c r="M13" s="264"/>
      <c r="N13" s="264"/>
      <c r="O13" s="264"/>
      <c r="P13" s="264"/>
      <c r="Q13" s="264"/>
      <c r="R13" s="265"/>
      <c r="S13" s="105"/>
      <c r="T13" s="106"/>
      <c r="U13" s="106"/>
      <c r="V13" s="110" t="s">
        <v>52</v>
      </c>
      <c r="W13" s="106"/>
      <c r="X13" s="98"/>
      <c r="Y13" s="98"/>
      <c r="Z13" s="98"/>
      <c r="AA13" s="98"/>
    </row>
    <row r="14" spans="1:27" ht="39.950000000000003" customHeight="1" x14ac:dyDescent="0.25">
      <c r="A14" s="105"/>
      <c r="B14" s="259" t="s">
        <v>53</v>
      </c>
      <c r="C14" s="260"/>
      <c r="D14" s="259" t="s">
        <v>54</v>
      </c>
      <c r="E14" s="286"/>
      <c r="F14" s="286"/>
      <c r="G14" s="286"/>
      <c r="H14" s="286"/>
      <c r="I14" s="286"/>
      <c r="J14" s="286"/>
      <c r="K14" s="286"/>
      <c r="L14" s="286"/>
      <c r="M14" s="260"/>
      <c r="N14" s="210" t="s">
        <v>55</v>
      </c>
      <c r="O14" s="210" t="s">
        <v>56</v>
      </c>
      <c r="P14" s="210" t="s">
        <v>57</v>
      </c>
      <c r="Q14" s="210" t="s">
        <v>58</v>
      </c>
      <c r="R14" s="210" t="s">
        <v>59</v>
      </c>
      <c r="S14" s="105"/>
      <c r="T14" s="106"/>
      <c r="U14" s="106"/>
      <c r="V14" s="110"/>
      <c r="W14" s="106"/>
      <c r="X14" s="98"/>
      <c r="Y14" s="98"/>
      <c r="Z14" s="98"/>
      <c r="AA14" s="98"/>
    </row>
    <row r="15" spans="1:27" ht="39.950000000000003" customHeight="1" x14ac:dyDescent="0.25">
      <c r="A15" s="105"/>
      <c r="B15" s="266"/>
      <c r="C15" s="267"/>
      <c r="D15" s="345"/>
      <c r="E15" s="346"/>
      <c r="F15" s="346"/>
      <c r="G15" s="346"/>
      <c r="H15" s="346"/>
      <c r="I15" s="346"/>
      <c r="J15" s="346"/>
      <c r="K15" s="346"/>
      <c r="L15" s="346"/>
      <c r="M15" s="347"/>
      <c r="N15" s="43"/>
      <c r="O15" s="44"/>
      <c r="P15" s="45"/>
      <c r="Q15" s="114">
        <f>ROUND(P15*R15,2)</f>
        <v>0</v>
      </c>
      <c r="R15" s="115">
        <f>ROUND(N15*O15,0)</f>
        <v>0</v>
      </c>
      <c r="S15" s="105"/>
      <c r="T15" s="106"/>
      <c r="U15" s="106"/>
      <c r="V15" s="110">
        <f>Q15+R15</f>
        <v>0</v>
      </c>
      <c r="W15" s="106"/>
      <c r="X15" s="98"/>
      <c r="Y15" s="98"/>
      <c r="Z15" s="116"/>
      <c r="AA15" s="98"/>
    </row>
    <row r="16" spans="1:27" ht="39.950000000000003" customHeight="1" x14ac:dyDescent="0.25">
      <c r="A16" s="105"/>
      <c r="B16" s="261"/>
      <c r="C16" s="262"/>
      <c r="D16" s="345"/>
      <c r="E16" s="346"/>
      <c r="F16" s="346"/>
      <c r="G16" s="346"/>
      <c r="H16" s="346"/>
      <c r="I16" s="346"/>
      <c r="J16" s="346"/>
      <c r="K16" s="346"/>
      <c r="L16" s="346"/>
      <c r="M16" s="347"/>
      <c r="N16" s="43"/>
      <c r="O16" s="44"/>
      <c r="P16" s="45"/>
      <c r="Q16" s="114">
        <f t="shared" ref="Q16:Q18" si="0">ROUND(P16*R16,2)</f>
        <v>0</v>
      </c>
      <c r="R16" s="115">
        <f t="shared" ref="R16:R18" si="1">ROUND(N16*O16,0)</f>
        <v>0</v>
      </c>
      <c r="S16" s="105"/>
      <c r="T16" s="106"/>
      <c r="U16" s="106"/>
      <c r="V16" s="110">
        <f>Q16+R16</f>
        <v>0</v>
      </c>
      <c r="W16" s="106"/>
      <c r="X16" s="98"/>
      <c r="Y16" s="98"/>
      <c r="Z16" s="116"/>
      <c r="AA16" s="98"/>
    </row>
    <row r="17" spans="1:27" ht="39.950000000000003" customHeight="1" x14ac:dyDescent="0.25">
      <c r="A17" s="105"/>
      <c r="B17" s="261"/>
      <c r="C17" s="262"/>
      <c r="D17" s="345"/>
      <c r="E17" s="346"/>
      <c r="F17" s="346"/>
      <c r="G17" s="346"/>
      <c r="H17" s="346"/>
      <c r="I17" s="346"/>
      <c r="J17" s="346"/>
      <c r="K17" s="346"/>
      <c r="L17" s="346"/>
      <c r="M17" s="347"/>
      <c r="N17" s="43"/>
      <c r="O17" s="44"/>
      <c r="P17" s="45"/>
      <c r="Q17" s="114">
        <f t="shared" si="0"/>
        <v>0</v>
      </c>
      <c r="R17" s="115">
        <f t="shared" si="1"/>
        <v>0</v>
      </c>
      <c r="S17" s="105"/>
      <c r="T17" s="106"/>
      <c r="U17" s="106"/>
      <c r="V17" s="110">
        <f>Q17+R17</f>
        <v>0</v>
      </c>
      <c r="W17" s="106"/>
      <c r="X17" s="98"/>
      <c r="Y17" s="98"/>
      <c r="Z17" s="116"/>
      <c r="AA17" s="98"/>
    </row>
    <row r="18" spans="1:27" ht="39.950000000000003" customHeight="1" x14ac:dyDescent="0.25">
      <c r="A18" s="105"/>
      <c r="B18" s="261"/>
      <c r="C18" s="262"/>
      <c r="D18" s="345"/>
      <c r="E18" s="346"/>
      <c r="F18" s="346"/>
      <c r="G18" s="346"/>
      <c r="H18" s="346"/>
      <c r="I18" s="346"/>
      <c r="J18" s="346"/>
      <c r="K18" s="346"/>
      <c r="L18" s="346"/>
      <c r="M18" s="347"/>
      <c r="N18" s="43"/>
      <c r="O18" s="44"/>
      <c r="P18" s="45"/>
      <c r="Q18" s="114">
        <f t="shared" si="0"/>
        <v>0</v>
      </c>
      <c r="R18" s="115">
        <f t="shared" si="1"/>
        <v>0</v>
      </c>
      <c r="S18" s="105"/>
      <c r="T18" s="106"/>
      <c r="U18" s="106"/>
      <c r="V18" s="110">
        <f>Q18+R18</f>
        <v>0</v>
      </c>
      <c r="W18" s="106"/>
      <c r="X18" s="98"/>
      <c r="Y18" s="98"/>
      <c r="Z18" s="116"/>
      <c r="AA18" s="98"/>
    </row>
    <row r="19" spans="1:27" ht="18.600000000000001" customHeight="1" x14ac:dyDescent="0.25">
      <c r="A19" s="105"/>
      <c r="B19" s="248" t="s">
        <v>60</v>
      </c>
      <c r="C19" s="249"/>
      <c r="D19" s="249"/>
      <c r="E19" s="249"/>
      <c r="F19" s="249"/>
      <c r="G19" s="249"/>
      <c r="H19" s="249"/>
      <c r="I19" s="249"/>
      <c r="J19" s="249"/>
      <c r="K19" s="249"/>
      <c r="L19" s="249"/>
      <c r="M19" s="249"/>
      <c r="N19" s="249"/>
      <c r="O19" s="249"/>
      <c r="P19" s="250"/>
      <c r="Q19" s="117">
        <f>ROUND(SUM(Q15:Q18),0)</f>
        <v>0</v>
      </c>
      <c r="R19" s="118">
        <f>ROUND(SUM(R15:R18),0)</f>
        <v>0</v>
      </c>
      <c r="S19" s="105"/>
      <c r="T19" s="106"/>
      <c r="U19" s="98"/>
      <c r="V19" s="106">
        <f>R19+Q19</f>
        <v>0</v>
      </c>
      <c r="W19" s="106"/>
      <c r="X19" s="119">
        <f>R19</f>
        <v>0</v>
      </c>
      <c r="Y19" s="98"/>
      <c r="Z19" s="98"/>
      <c r="AA19" s="98"/>
    </row>
    <row r="20" spans="1:27" ht="15.75" customHeight="1" x14ac:dyDescent="0.25">
      <c r="A20" s="105"/>
      <c r="B20" s="263" t="s">
        <v>61</v>
      </c>
      <c r="C20" s="264"/>
      <c r="D20" s="264"/>
      <c r="E20" s="264"/>
      <c r="F20" s="264"/>
      <c r="G20" s="264"/>
      <c r="H20" s="264"/>
      <c r="I20" s="264"/>
      <c r="J20" s="264"/>
      <c r="K20" s="264"/>
      <c r="L20" s="264"/>
      <c r="M20" s="264"/>
      <c r="N20" s="264"/>
      <c r="O20" s="264"/>
      <c r="P20" s="264"/>
      <c r="Q20" s="264"/>
      <c r="R20" s="265"/>
      <c r="S20" s="105"/>
      <c r="T20" s="106"/>
      <c r="U20" s="106"/>
      <c r="V20" s="110"/>
      <c r="W20" s="106"/>
      <c r="X20" s="98"/>
      <c r="Y20" s="98"/>
      <c r="Z20" s="98"/>
      <c r="AA20" s="98"/>
    </row>
    <row r="21" spans="1:27" ht="39.950000000000003" customHeight="1" x14ac:dyDescent="0.25">
      <c r="A21" s="105"/>
      <c r="B21" s="259" t="s">
        <v>53</v>
      </c>
      <c r="C21" s="260"/>
      <c r="D21" s="259" t="s">
        <v>148</v>
      </c>
      <c r="E21" s="286"/>
      <c r="F21" s="286"/>
      <c r="G21" s="286"/>
      <c r="H21" s="286"/>
      <c r="I21" s="286"/>
      <c r="J21" s="286"/>
      <c r="K21" s="286"/>
      <c r="L21" s="286"/>
      <c r="M21" s="260"/>
      <c r="N21" s="210" t="s">
        <v>55</v>
      </c>
      <c r="O21" s="210" t="s">
        <v>56</v>
      </c>
      <c r="P21" s="210" t="s">
        <v>57</v>
      </c>
      <c r="Q21" s="210" t="s">
        <v>63</v>
      </c>
      <c r="R21" s="210" t="s">
        <v>59</v>
      </c>
      <c r="S21" s="105"/>
      <c r="T21" s="106"/>
      <c r="U21" s="106"/>
      <c r="V21" s="110"/>
      <c r="W21" s="106"/>
      <c r="X21" s="98"/>
      <c r="Y21" s="98"/>
      <c r="Z21" s="98"/>
      <c r="AA21" s="98"/>
    </row>
    <row r="22" spans="1:27" ht="39.950000000000003" customHeight="1" x14ac:dyDescent="0.25">
      <c r="A22" s="105"/>
      <c r="B22" s="261"/>
      <c r="C22" s="262"/>
      <c r="D22" s="280"/>
      <c r="E22" s="281"/>
      <c r="F22" s="281"/>
      <c r="G22" s="281"/>
      <c r="H22" s="281"/>
      <c r="I22" s="281"/>
      <c r="J22" s="281"/>
      <c r="K22" s="281"/>
      <c r="L22" s="281"/>
      <c r="M22" s="282"/>
      <c r="N22" s="43"/>
      <c r="O22" s="44"/>
      <c r="P22" s="45"/>
      <c r="Q22" s="114">
        <f>ROUND(P22*R22,2)</f>
        <v>0</v>
      </c>
      <c r="R22" s="115">
        <f>ROUND(N22*O22,0)</f>
        <v>0</v>
      </c>
      <c r="S22" s="105"/>
      <c r="T22" s="106"/>
      <c r="U22" s="106"/>
      <c r="V22" s="110">
        <f t="shared" ref="V22:V46" si="2">Q22+R22</f>
        <v>0</v>
      </c>
      <c r="W22" s="106"/>
      <c r="X22" s="98"/>
      <c r="Y22" s="98"/>
      <c r="Z22" s="98"/>
      <c r="AA22" s="98"/>
    </row>
    <row r="23" spans="1:27" ht="39.950000000000003" customHeight="1" x14ac:dyDescent="0.25">
      <c r="A23" s="105"/>
      <c r="B23" s="261"/>
      <c r="C23" s="262"/>
      <c r="D23" s="280"/>
      <c r="E23" s="281"/>
      <c r="F23" s="281"/>
      <c r="G23" s="281"/>
      <c r="H23" s="281"/>
      <c r="I23" s="281"/>
      <c r="J23" s="281"/>
      <c r="K23" s="281"/>
      <c r="L23" s="281"/>
      <c r="M23" s="282"/>
      <c r="N23" s="43"/>
      <c r="O23" s="44"/>
      <c r="P23" s="45"/>
      <c r="Q23" s="114">
        <f t="shared" ref="Q23:Q36" si="3">ROUND(P23*R23,2)</f>
        <v>0</v>
      </c>
      <c r="R23" s="115">
        <f t="shared" ref="R23:R36" si="4">ROUND(N23*O23,0)</f>
        <v>0</v>
      </c>
      <c r="S23" s="105"/>
      <c r="T23" s="106"/>
      <c r="U23" s="106" t="s">
        <v>64</v>
      </c>
      <c r="V23" s="110">
        <f t="shared" si="2"/>
        <v>0</v>
      </c>
      <c r="W23" s="106"/>
      <c r="X23" s="98"/>
      <c r="Y23" s="98"/>
      <c r="Z23" s="116"/>
      <c r="AA23" s="98"/>
    </row>
    <row r="24" spans="1:27" ht="39.950000000000003" customHeight="1" x14ac:dyDescent="0.25">
      <c r="A24" s="105"/>
      <c r="B24" s="261"/>
      <c r="C24" s="262"/>
      <c r="D24" s="280"/>
      <c r="E24" s="281"/>
      <c r="F24" s="281"/>
      <c r="G24" s="281"/>
      <c r="H24" s="281"/>
      <c r="I24" s="281"/>
      <c r="J24" s="281"/>
      <c r="K24" s="281"/>
      <c r="L24" s="281"/>
      <c r="M24" s="282"/>
      <c r="N24" s="43"/>
      <c r="O24" s="44"/>
      <c r="P24" s="45"/>
      <c r="Q24" s="114">
        <f t="shared" si="3"/>
        <v>0</v>
      </c>
      <c r="R24" s="115">
        <f t="shared" si="4"/>
        <v>0</v>
      </c>
      <c r="S24" s="105"/>
      <c r="T24" s="106"/>
      <c r="U24" s="106"/>
      <c r="V24" s="110">
        <f t="shared" si="2"/>
        <v>0</v>
      </c>
      <c r="W24" s="106"/>
      <c r="X24" s="98"/>
      <c r="Y24" s="98"/>
      <c r="Z24" s="98"/>
      <c r="AA24" s="98"/>
    </row>
    <row r="25" spans="1:27" ht="39.950000000000003" customHeight="1" x14ac:dyDescent="0.25">
      <c r="A25" s="105"/>
      <c r="B25" s="261"/>
      <c r="C25" s="262"/>
      <c r="D25" s="280"/>
      <c r="E25" s="281"/>
      <c r="F25" s="281"/>
      <c r="G25" s="281"/>
      <c r="H25" s="281"/>
      <c r="I25" s="281"/>
      <c r="J25" s="281"/>
      <c r="K25" s="281"/>
      <c r="L25" s="281"/>
      <c r="M25" s="282"/>
      <c r="N25" s="43"/>
      <c r="O25" s="44"/>
      <c r="P25" s="45"/>
      <c r="Q25" s="114">
        <f t="shared" si="3"/>
        <v>0</v>
      </c>
      <c r="R25" s="115">
        <f t="shared" si="4"/>
        <v>0</v>
      </c>
      <c r="S25" s="105"/>
      <c r="T25" s="106"/>
      <c r="U25" s="106" t="s">
        <v>64</v>
      </c>
      <c r="V25" s="110">
        <f t="shared" si="2"/>
        <v>0</v>
      </c>
      <c r="W25" s="106"/>
      <c r="X25" s="98"/>
      <c r="Y25" s="98"/>
      <c r="Z25" s="116"/>
      <c r="AA25" s="98"/>
    </row>
    <row r="26" spans="1:27" ht="39.950000000000003" customHeight="1" x14ac:dyDescent="0.25">
      <c r="A26" s="105"/>
      <c r="B26" s="261"/>
      <c r="C26" s="262"/>
      <c r="D26" s="280"/>
      <c r="E26" s="281"/>
      <c r="F26" s="281"/>
      <c r="G26" s="281"/>
      <c r="H26" s="281"/>
      <c r="I26" s="281"/>
      <c r="J26" s="281"/>
      <c r="K26" s="281"/>
      <c r="L26" s="281"/>
      <c r="M26" s="282"/>
      <c r="N26" s="43"/>
      <c r="O26" s="44"/>
      <c r="P26" s="45"/>
      <c r="Q26" s="114">
        <f t="shared" si="3"/>
        <v>0</v>
      </c>
      <c r="R26" s="115">
        <f t="shared" si="4"/>
        <v>0</v>
      </c>
      <c r="S26" s="105"/>
      <c r="T26" s="106"/>
      <c r="U26" s="106"/>
      <c r="V26" s="110">
        <f>Q26+R26</f>
        <v>0</v>
      </c>
      <c r="W26" s="106"/>
      <c r="X26" s="98"/>
      <c r="Y26" s="98"/>
      <c r="Z26" s="98"/>
      <c r="AA26" s="98"/>
    </row>
    <row r="27" spans="1:27" ht="39.950000000000003" customHeight="1" x14ac:dyDescent="0.25">
      <c r="A27" s="105"/>
      <c r="B27" s="261"/>
      <c r="C27" s="262"/>
      <c r="D27" s="280"/>
      <c r="E27" s="281"/>
      <c r="F27" s="281"/>
      <c r="G27" s="281"/>
      <c r="H27" s="281"/>
      <c r="I27" s="281"/>
      <c r="J27" s="281"/>
      <c r="K27" s="281"/>
      <c r="L27" s="281"/>
      <c r="M27" s="282"/>
      <c r="N27" s="43"/>
      <c r="O27" s="44"/>
      <c r="P27" s="45"/>
      <c r="Q27" s="114">
        <f t="shared" si="3"/>
        <v>0</v>
      </c>
      <c r="R27" s="115">
        <f t="shared" si="4"/>
        <v>0</v>
      </c>
      <c r="S27" s="105"/>
      <c r="T27" s="106"/>
      <c r="U27" s="106" t="s">
        <v>64</v>
      </c>
      <c r="V27" s="110">
        <f>Q27+R27</f>
        <v>0</v>
      </c>
      <c r="W27" s="106"/>
      <c r="X27" s="98"/>
      <c r="Y27" s="98"/>
      <c r="Z27" s="116"/>
      <c r="AA27" s="98"/>
    </row>
    <row r="28" spans="1:27" ht="39.950000000000003" customHeight="1" x14ac:dyDescent="0.25">
      <c r="A28" s="105"/>
      <c r="B28" s="261"/>
      <c r="C28" s="262"/>
      <c r="D28" s="280"/>
      <c r="E28" s="281"/>
      <c r="F28" s="281"/>
      <c r="G28" s="281"/>
      <c r="H28" s="281"/>
      <c r="I28" s="281"/>
      <c r="J28" s="281"/>
      <c r="K28" s="281"/>
      <c r="L28" s="281"/>
      <c r="M28" s="282"/>
      <c r="N28" s="43"/>
      <c r="O28" s="44"/>
      <c r="P28" s="45"/>
      <c r="Q28" s="114">
        <f t="shared" si="3"/>
        <v>0</v>
      </c>
      <c r="R28" s="115">
        <f t="shared" si="4"/>
        <v>0</v>
      </c>
      <c r="S28" s="105"/>
      <c r="T28" s="106"/>
      <c r="U28" s="106"/>
      <c r="V28" s="110">
        <f t="shared" ref="V28:V35" si="5">Q28+R28</f>
        <v>0</v>
      </c>
      <c r="W28" s="106"/>
      <c r="X28" s="98"/>
      <c r="Y28" s="98"/>
      <c r="Z28" s="98"/>
      <c r="AA28" s="98"/>
    </row>
    <row r="29" spans="1:27" ht="39.950000000000003" customHeight="1" x14ac:dyDescent="0.25">
      <c r="A29" s="105"/>
      <c r="B29" s="261"/>
      <c r="C29" s="262"/>
      <c r="D29" s="280"/>
      <c r="E29" s="281"/>
      <c r="F29" s="281"/>
      <c r="G29" s="281"/>
      <c r="H29" s="281"/>
      <c r="I29" s="281"/>
      <c r="J29" s="281"/>
      <c r="K29" s="281"/>
      <c r="L29" s="281"/>
      <c r="M29" s="282"/>
      <c r="N29" s="43"/>
      <c r="O29" s="44"/>
      <c r="P29" s="45"/>
      <c r="Q29" s="114">
        <f t="shared" si="3"/>
        <v>0</v>
      </c>
      <c r="R29" s="115">
        <f t="shared" si="4"/>
        <v>0</v>
      </c>
      <c r="S29" s="105"/>
      <c r="T29" s="106"/>
      <c r="U29" s="106"/>
      <c r="V29" s="110">
        <f t="shared" si="5"/>
        <v>0</v>
      </c>
      <c r="W29" s="106"/>
      <c r="X29" s="98"/>
      <c r="Y29" s="98"/>
      <c r="Z29" s="98"/>
      <c r="AA29" s="98"/>
    </row>
    <row r="30" spans="1:27" ht="39.950000000000003" customHeight="1" x14ac:dyDescent="0.25">
      <c r="A30" s="105"/>
      <c r="B30" s="261"/>
      <c r="C30" s="262"/>
      <c r="D30" s="280"/>
      <c r="E30" s="281"/>
      <c r="F30" s="281"/>
      <c r="G30" s="281"/>
      <c r="H30" s="281"/>
      <c r="I30" s="281"/>
      <c r="J30" s="281"/>
      <c r="K30" s="281"/>
      <c r="L30" s="281"/>
      <c r="M30" s="282"/>
      <c r="N30" s="43"/>
      <c r="O30" s="44"/>
      <c r="P30" s="45"/>
      <c r="Q30" s="114">
        <f t="shared" si="3"/>
        <v>0</v>
      </c>
      <c r="R30" s="115">
        <f t="shared" si="4"/>
        <v>0</v>
      </c>
      <c r="S30" s="105"/>
      <c r="T30" s="106"/>
      <c r="U30" s="106" t="s">
        <v>64</v>
      </c>
      <c r="V30" s="110">
        <f t="shared" si="5"/>
        <v>0</v>
      </c>
      <c r="W30" s="106"/>
      <c r="X30" s="98"/>
      <c r="Y30" s="98"/>
      <c r="Z30" s="116"/>
      <c r="AA30" s="98"/>
    </row>
    <row r="31" spans="1:27" ht="39.950000000000003" customHeight="1" x14ac:dyDescent="0.25">
      <c r="A31" s="105"/>
      <c r="B31" s="261"/>
      <c r="C31" s="262"/>
      <c r="D31" s="280"/>
      <c r="E31" s="281"/>
      <c r="F31" s="281"/>
      <c r="G31" s="281"/>
      <c r="H31" s="281"/>
      <c r="I31" s="281"/>
      <c r="J31" s="281"/>
      <c r="K31" s="281"/>
      <c r="L31" s="281"/>
      <c r="M31" s="282"/>
      <c r="N31" s="43"/>
      <c r="O31" s="44"/>
      <c r="P31" s="45"/>
      <c r="Q31" s="114">
        <f t="shared" si="3"/>
        <v>0</v>
      </c>
      <c r="R31" s="115">
        <f t="shared" si="4"/>
        <v>0</v>
      </c>
      <c r="S31" s="105"/>
      <c r="T31" s="106"/>
      <c r="U31" s="106"/>
      <c r="V31" s="110">
        <f t="shared" si="5"/>
        <v>0</v>
      </c>
      <c r="W31" s="106"/>
      <c r="X31" s="98"/>
      <c r="Y31" s="98"/>
      <c r="Z31" s="98"/>
      <c r="AA31" s="98"/>
    </row>
    <row r="32" spans="1:27" ht="39.950000000000003" customHeight="1" x14ac:dyDescent="0.25">
      <c r="A32" s="105"/>
      <c r="B32" s="261"/>
      <c r="C32" s="262"/>
      <c r="D32" s="280"/>
      <c r="E32" s="281"/>
      <c r="F32" s="281"/>
      <c r="G32" s="281"/>
      <c r="H32" s="281"/>
      <c r="I32" s="281"/>
      <c r="J32" s="281"/>
      <c r="K32" s="281"/>
      <c r="L32" s="281"/>
      <c r="M32" s="282"/>
      <c r="N32" s="43"/>
      <c r="O32" s="44"/>
      <c r="P32" s="45"/>
      <c r="Q32" s="114">
        <f t="shared" si="3"/>
        <v>0</v>
      </c>
      <c r="R32" s="115">
        <f t="shared" si="4"/>
        <v>0</v>
      </c>
      <c r="S32" s="105"/>
      <c r="T32" s="106"/>
      <c r="U32" s="106" t="s">
        <v>64</v>
      </c>
      <c r="V32" s="110">
        <f t="shared" si="5"/>
        <v>0</v>
      </c>
      <c r="W32" s="106"/>
      <c r="X32" s="98"/>
      <c r="Y32" s="98"/>
      <c r="Z32" s="116"/>
      <c r="AA32" s="98"/>
    </row>
    <row r="33" spans="1:27" ht="39.950000000000003" customHeight="1" x14ac:dyDescent="0.25">
      <c r="A33" s="105"/>
      <c r="B33" s="261"/>
      <c r="C33" s="262"/>
      <c r="D33" s="280"/>
      <c r="E33" s="281"/>
      <c r="F33" s="281"/>
      <c r="G33" s="281"/>
      <c r="H33" s="281"/>
      <c r="I33" s="281"/>
      <c r="J33" s="281"/>
      <c r="K33" s="281"/>
      <c r="L33" s="281"/>
      <c r="M33" s="282"/>
      <c r="N33" s="43"/>
      <c r="O33" s="44"/>
      <c r="P33" s="45"/>
      <c r="Q33" s="114">
        <f t="shared" si="3"/>
        <v>0</v>
      </c>
      <c r="R33" s="115">
        <f t="shared" si="4"/>
        <v>0</v>
      </c>
      <c r="S33" s="105"/>
      <c r="T33" s="106"/>
      <c r="U33" s="106"/>
      <c r="V33" s="110">
        <f t="shared" si="5"/>
        <v>0</v>
      </c>
      <c r="W33" s="106"/>
      <c r="X33" s="98"/>
      <c r="Y33" s="98"/>
      <c r="Z33" s="98"/>
      <c r="AA33" s="98"/>
    </row>
    <row r="34" spans="1:27" ht="39.950000000000003" customHeight="1" x14ac:dyDescent="0.25">
      <c r="A34" s="105"/>
      <c r="B34" s="261"/>
      <c r="C34" s="262"/>
      <c r="D34" s="280"/>
      <c r="E34" s="281"/>
      <c r="F34" s="281"/>
      <c r="G34" s="281"/>
      <c r="H34" s="281"/>
      <c r="I34" s="281"/>
      <c r="J34" s="281"/>
      <c r="K34" s="281"/>
      <c r="L34" s="281"/>
      <c r="M34" s="282"/>
      <c r="N34" s="43"/>
      <c r="O34" s="44"/>
      <c r="P34" s="45"/>
      <c r="Q34" s="114">
        <f t="shared" si="3"/>
        <v>0</v>
      </c>
      <c r="R34" s="115">
        <f t="shared" si="4"/>
        <v>0</v>
      </c>
      <c r="S34" s="105"/>
      <c r="T34" s="106"/>
      <c r="U34" s="106" t="s">
        <v>64</v>
      </c>
      <c r="V34" s="110">
        <f t="shared" si="5"/>
        <v>0</v>
      </c>
      <c r="W34" s="106"/>
      <c r="X34" s="98"/>
      <c r="Y34" s="98"/>
      <c r="Z34" s="116"/>
      <c r="AA34" s="98"/>
    </row>
    <row r="35" spans="1:27" ht="39.950000000000003" customHeight="1" x14ac:dyDescent="0.25">
      <c r="A35" s="105"/>
      <c r="B35" s="261"/>
      <c r="C35" s="262"/>
      <c r="D35" s="280"/>
      <c r="E35" s="281"/>
      <c r="F35" s="281"/>
      <c r="G35" s="281"/>
      <c r="H35" s="281"/>
      <c r="I35" s="281"/>
      <c r="J35" s="281"/>
      <c r="K35" s="281"/>
      <c r="L35" s="281"/>
      <c r="M35" s="282"/>
      <c r="N35" s="43"/>
      <c r="O35" s="44"/>
      <c r="P35" s="45"/>
      <c r="Q35" s="114">
        <f t="shared" si="3"/>
        <v>0</v>
      </c>
      <c r="R35" s="115">
        <f t="shared" si="4"/>
        <v>0</v>
      </c>
      <c r="S35" s="105"/>
      <c r="T35" s="106"/>
      <c r="U35" s="106"/>
      <c r="V35" s="110">
        <f t="shared" si="5"/>
        <v>0</v>
      </c>
      <c r="W35" s="106"/>
      <c r="X35" s="98"/>
      <c r="Y35" s="98"/>
      <c r="Z35" s="98"/>
      <c r="AA35" s="98"/>
    </row>
    <row r="36" spans="1:27" ht="39.950000000000003" customHeight="1" x14ac:dyDescent="0.25">
      <c r="A36" s="105"/>
      <c r="B36" s="261"/>
      <c r="C36" s="262"/>
      <c r="D36" s="280"/>
      <c r="E36" s="281"/>
      <c r="F36" s="281"/>
      <c r="G36" s="281"/>
      <c r="H36" s="281"/>
      <c r="I36" s="281"/>
      <c r="J36" s="281"/>
      <c r="K36" s="281"/>
      <c r="L36" s="281"/>
      <c r="M36" s="282"/>
      <c r="N36" s="43"/>
      <c r="O36" s="44"/>
      <c r="P36" s="45"/>
      <c r="Q36" s="114">
        <f t="shared" si="3"/>
        <v>0</v>
      </c>
      <c r="R36" s="115">
        <f t="shared" si="4"/>
        <v>0</v>
      </c>
      <c r="S36" s="105"/>
      <c r="T36" s="106"/>
      <c r="U36" s="106"/>
      <c r="V36" s="110">
        <f>Q36+R36</f>
        <v>0</v>
      </c>
      <c r="W36" s="106"/>
      <c r="X36" s="98"/>
      <c r="Y36" s="98"/>
      <c r="Z36" s="98"/>
      <c r="AA36" s="98"/>
    </row>
    <row r="37" spans="1:27" ht="39.950000000000003" hidden="1" customHeight="1" x14ac:dyDescent="0.25">
      <c r="A37" s="105"/>
      <c r="B37" s="283"/>
      <c r="C37" s="284"/>
      <c r="D37" s="256"/>
      <c r="E37" s="258"/>
      <c r="F37" s="258"/>
      <c r="G37" s="258"/>
      <c r="H37" s="258"/>
      <c r="I37" s="258"/>
      <c r="J37" s="258"/>
      <c r="K37" s="257"/>
      <c r="L37" s="111"/>
      <c r="M37" s="112"/>
      <c r="N37" s="120"/>
      <c r="O37" s="113"/>
      <c r="P37" s="46" t="str">
        <f t="shared" ref="P37:P46" si="6">IF(N37="","",(L37/N37))</f>
        <v/>
      </c>
      <c r="Q37" s="121">
        <f t="shared" ref="Q37:Q46" si="7">O37*R37</f>
        <v>0</v>
      </c>
      <c r="R37" s="118">
        <f t="shared" ref="R37:R46" si="8">ROUND(L37*M37,2)</f>
        <v>0</v>
      </c>
      <c r="S37" s="105"/>
      <c r="T37" s="106"/>
      <c r="U37" s="106" t="s">
        <v>64</v>
      </c>
      <c r="V37" s="110">
        <f>Q37+R37</f>
        <v>0</v>
      </c>
      <c r="W37" s="106"/>
      <c r="X37" s="98"/>
      <c r="Y37" s="98"/>
      <c r="Z37" s="116"/>
      <c r="AA37" s="98"/>
    </row>
    <row r="38" spans="1:27" ht="39.950000000000003" hidden="1" customHeight="1" x14ac:dyDescent="0.25">
      <c r="A38" s="105"/>
      <c r="B38" s="283"/>
      <c r="C38" s="284"/>
      <c r="D38" s="256"/>
      <c r="E38" s="258"/>
      <c r="F38" s="258"/>
      <c r="G38" s="258"/>
      <c r="H38" s="258"/>
      <c r="I38" s="258"/>
      <c r="J38" s="258"/>
      <c r="K38" s="257"/>
      <c r="L38" s="111"/>
      <c r="M38" s="112"/>
      <c r="N38" s="120"/>
      <c r="O38" s="113"/>
      <c r="P38" s="46" t="str">
        <f t="shared" si="6"/>
        <v/>
      </c>
      <c r="Q38" s="121">
        <f t="shared" si="7"/>
        <v>0</v>
      </c>
      <c r="R38" s="118">
        <f t="shared" si="8"/>
        <v>0</v>
      </c>
      <c r="S38" s="105"/>
      <c r="T38" s="106"/>
      <c r="U38" s="106"/>
      <c r="V38" s="110">
        <f>Q38+R38</f>
        <v>0</v>
      </c>
      <c r="W38" s="106"/>
      <c r="X38" s="98"/>
      <c r="Y38" s="98"/>
      <c r="Z38" s="98"/>
      <c r="AA38" s="98"/>
    </row>
    <row r="39" spans="1:27" ht="39.950000000000003" hidden="1" customHeight="1" x14ac:dyDescent="0.25">
      <c r="A39" s="105"/>
      <c r="B39" s="283"/>
      <c r="C39" s="284"/>
      <c r="D39" s="256"/>
      <c r="E39" s="258"/>
      <c r="F39" s="258"/>
      <c r="G39" s="258"/>
      <c r="H39" s="258"/>
      <c r="I39" s="258"/>
      <c r="J39" s="258"/>
      <c r="K39" s="257"/>
      <c r="L39" s="111"/>
      <c r="M39" s="112"/>
      <c r="N39" s="120"/>
      <c r="O39" s="113"/>
      <c r="P39" s="46" t="str">
        <f t="shared" si="6"/>
        <v/>
      </c>
      <c r="Q39" s="121">
        <f t="shared" si="7"/>
        <v>0</v>
      </c>
      <c r="R39" s="118">
        <f t="shared" si="8"/>
        <v>0</v>
      </c>
      <c r="S39" s="105"/>
      <c r="T39" s="106"/>
      <c r="U39" s="106"/>
      <c r="V39" s="110">
        <f t="shared" si="2"/>
        <v>0</v>
      </c>
      <c r="W39" s="106"/>
      <c r="X39" s="98"/>
      <c r="Y39" s="98"/>
      <c r="Z39" s="98"/>
      <c r="AA39" s="98"/>
    </row>
    <row r="40" spans="1:27" ht="39.950000000000003" hidden="1" customHeight="1" x14ac:dyDescent="0.25">
      <c r="A40" s="105"/>
      <c r="B40" s="283"/>
      <c r="C40" s="284"/>
      <c r="D40" s="256"/>
      <c r="E40" s="258"/>
      <c r="F40" s="258"/>
      <c r="G40" s="258"/>
      <c r="H40" s="258"/>
      <c r="I40" s="258"/>
      <c r="J40" s="258"/>
      <c r="K40" s="257"/>
      <c r="L40" s="111"/>
      <c r="M40" s="112"/>
      <c r="N40" s="120"/>
      <c r="O40" s="113"/>
      <c r="P40" s="46" t="str">
        <f t="shared" si="6"/>
        <v/>
      </c>
      <c r="Q40" s="121">
        <f t="shared" si="7"/>
        <v>0</v>
      </c>
      <c r="R40" s="118">
        <f t="shared" si="8"/>
        <v>0</v>
      </c>
      <c r="S40" s="105"/>
      <c r="T40" s="106"/>
      <c r="U40" s="106" t="s">
        <v>64</v>
      </c>
      <c r="V40" s="110">
        <f t="shared" si="2"/>
        <v>0</v>
      </c>
      <c r="W40" s="106"/>
      <c r="X40" s="98"/>
      <c r="Y40" s="98"/>
      <c r="Z40" s="116"/>
      <c r="AA40" s="98"/>
    </row>
    <row r="41" spans="1:27" ht="39.950000000000003" hidden="1" customHeight="1" x14ac:dyDescent="0.25">
      <c r="A41" s="105"/>
      <c r="B41" s="283"/>
      <c r="C41" s="284"/>
      <c r="D41" s="256"/>
      <c r="E41" s="258"/>
      <c r="F41" s="258"/>
      <c r="G41" s="258"/>
      <c r="H41" s="258"/>
      <c r="I41" s="258"/>
      <c r="J41" s="258"/>
      <c r="K41" s="257"/>
      <c r="L41" s="111"/>
      <c r="M41" s="112"/>
      <c r="N41" s="120"/>
      <c r="O41" s="113"/>
      <c r="P41" s="46" t="str">
        <f t="shared" si="6"/>
        <v/>
      </c>
      <c r="Q41" s="121">
        <f t="shared" si="7"/>
        <v>0</v>
      </c>
      <c r="R41" s="118">
        <f t="shared" si="8"/>
        <v>0</v>
      </c>
      <c r="S41" s="105"/>
      <c r="T41" s="106"/>
      <c r="U41" s="106"/>
      <c r="V41" s="110">
        <f t="shared" si="2"/>
        <v>0</v>
      </c>
      <c r="W41" s="106"/>
      <c r="X41" s="98"/>
      <c r="Y41" s="98"/>
      <c r="Z41" s="98"/>
      <c r="AA41" s="98"/>
    </row>
    <row r="42" spans="1:27" ht="39.950000000000003" hidden="1" customHeight="1" x14ac:dyDescent="0.25">
      <c r="A42" s="105"/>
      <c r="B42" s="283"/>
      <c r="C42" s="284"/>
      <c r="D42" s="256"/>
      <c r="E42" s="258"/>
      <c r="F42" s="258"/>
      <c r="G42" s="258"/>
      <c r="H42" s="258"/>
      <c r="I42" s="258"/>
      <c r="J42" s="258"/>
      <c r="K42" s="257"/>
      <c r="L42" s="111"/>
      <c r="M42" s="112"/>
      <c r="N42" s="120"/>
      <c r="O42" s="113"/>
      <c r="P42" s="46" t="str">
        <f t="shared" si="6"/>
        <v/>
      </c>
      <c r="Q42" s="121">
        <f t="shared" si="7"/>
        <v>0</v>
      </c>
      <c r="R42" s="118">
        <f t="shared" si="8"/>
        <v>0</v>
      </c>
      <c r="S42" s="105"/>
      <c r="T42" s="106"/>
      <c r="U42" s="106" t="s">
        <v>64</v>
      </c>
      <c r="V42" s="110">
        <f t="shared" si="2"/>
        <v>0</v>
      </c>
      <c r="W42" s="106"/>
      <c r="X42" s="98"/>
      <c r="Y42" s="98"/>
      <c r="Z42" s="116"/>
      <c r="AA42" s="98"/>
    </row>
    <row r="43" spans="1:27" ht="39.950000000000003" hidden="1" customHeight="1" x14ac:dyDescent="0.25">
      <c r="A43" s="105"/>
      <c r="B43" s="283"/>
      <c r="C43" s="284"/>
      <c r="D43" s="256"/>
      <c r="E43" s="258"/>
      <c r="F43" s="258"/>
      <c r="G43" s="258"/>
      <c r="H43" s="258"/>
      <c r="I43" s="258"/>
      <c r="J43" s="258"/>
      <c r="K43" s="257"/>
      <c r="L43" s="111"/>
      <c r="M43" s="112"/>
      <c r="N43" s="120"/>
      <c r="O43" s="113"/>
      <c r="P43" s="46" t="str">
        <f t="shared" si="6"/>
        <v/>
      </c>
      <c r="Q43" s="121">
        <f t="shared" si="7"/>
        <v>0</v>
      </c>
      <c r="R43" s="118">
        <f t="shared" si="8"/>
        <v>0</v>
      </c>
      <c r="S43" s="105"/>
      <c r="T43" s="106"/>
      <c r="U43" s="106"/>
      <c r="V43" s="110">
        <f t="shared" si="2"/>
        <v>0</v>
      </c>
      <c r="W43" s="106"/>
      <c r="X43" s="98"/>
      <c r="Y43" s="98"/>
      <c r="Z43" s="98"/>
      <c r="AA43" s="98"/>
    </row>
    <row r="44" spans="1:27" ht="39.950000000000003" hidden="1" customHeight="1" x14ac:dyDescent="0.25">
      <c r="A44" s="105"/>
      <c r="B44" s="283"/>
      <c r="C44" s="284"/>
      <c r="D44" s="256"/>
      <c r="E44" s="258"/>
      <c r="F44" s="258"/>
      <c r="G44" s="258"/>
      <c r="H44" s="258"/>
      <c r="I44" s="258"/>
      <c r="J44" s="258"/>
      <c r="K44" s="257"/>
      <c r="L44" s="111"/>
      <c r="M44" s="112"/>
      <c r="N44" s="120"/>
      <c r="O44" s="113"/>
      <c r="P44" s="46" t="str">
        <f t="shared" si="6"/>
        <v/>
      </c>
      <c r="Q44" s="121">
        <f t="shared" si="7"/>
        <v>0</v>
      </c>
      <c r="R44" s="118">
        <f t="shared" si="8"/>
        <v>0</v>
      </c>
      <c r="S44" s="105"/>
      <c r="T44" s="106"/>
      <c r="U44" s="106" t="s">
        <v>64</v>
      </c>
      <c r="V44" s="110">
        <f t="shared" si="2"/>
        <v>0</v>
      </c>
      <c r="W44" s="106"/>
      <c r="X44" s="98"/>
      <c r="Y44" s="98"/>
      <c r="Z44" s="116"/>
      <c r="AA44" s="98"/>
    </row>
    <row r="45" spans="1:27" ht="39.950000000000003" hidden="1" customHeight="1" x14ac:dyDescent="0.25">
      <c r="A45" s="105"/>
      <c r="B45" s="283"/>
      <c r="C45" s="284"/>
      <c r="D45" s="256"/>
      <c r="E45" s="258"/>
      <c r="F45" s="258"/>
      <c r="G45" s="258"/>
      <c r="H45" s="258"/>
      <c r="I45" s="258"/>
      <c r="J45" s="258"/>
      <c r="K45" s="257"/>
      <c r="L45" s="111"/>
      <c r="M45" s="112"/>
      <c r="N45" s="120"/>
      <c r="O45" s="113"/>
      <c r="P45" s="46" t="str">
        <f t="shared" si="6"/>
        <v/>
      </c>
      <c r="Q45" s="121">
        <f t="shared" si="7"/>
        <v>0</v>
      </c>
      <c r="R45" s="118">
        <f t="shared" si="8"/>
        <v>0</v>
      </c>
      <c r="S45" s="105"/>
      <c r="T45" s="106"/>
      <c r="U45" s="106"/>
      <c r="V45" s="110">
        <f t="shared" si="2"/>
        <v>0</v>
      </c>
      <c r="W45" s="106"/>
      <c r="X45" s="98"/>
      <c r="Y45" s="98"/>
      <c r="Z45" s="98"/>
      <c r="AA45" s="98"/>
    </row>
    <row r="46" spans="1:27" ht="39.950000000000003" hidden="1" customHeight="1" x14ac:dyDescent="0.25">
      <c r="A46" s="105"/>
      <c r="B46" s="283"/>
      <c r="C46" s="284"/>
      <c r="D46" s="256"/>
      <c r="E46" s="258"/>
      <c r="F46" s="258"/>
      <c r="G46" s="258"/>
      <c r="H46" s="258"/>
      <c r="I46" s="258"/>
      <c r="J46" s="258"/>
      <c r="K46" s="257"/>
      <c r="L46" s="111"/>
      <c r="M46" s="112"/>
      <c r="N46" s="120"/>
      <c r="O46" s="113"/>
      <c r="P46" s="46" t="str">
        <f t="shared" si="6"/>
        <v/>
      </c>
      <c r="Q46" s="121">
        <f t="shared" si="7"/>
        <v>0</v>
      </c>
      <c r="R46" s="118">
        <f t="shared" si="8"/>
        <v>0</v>
      </c>
      <c r="S46" s="105"/>
      <c r="T46" s="106"/>
      <c r="U46" s="106" t="s">
        <v>64</v>
      </c>
      <c r="V46" s="110">
        <f t="shared" si="2"/>
        <v>0</v>
      </c>
      <c r="W46" s="106"/>
      <c r="X46" s="98"/>
      <c r="Y46" s="98"/>
      <c r="Z46" s="116"/>
      <c r="AA46" s="98"/>
    </row>
    <row r="47" spans="1:27" ht="18.600000000000001" customHeight="1" x14ac:dyDescent="0.25">
      <c r="A47" s="105"/>
      <c r="B47" s="248" t="s">
        <v>65</v>
      </c>
      <c r="C47" s="249"/>
      <c r="D47" s="249"/>
      <c r="E47" s="249"/>
      <c r="F47" s="249"/>
      <c r="G47" s="249"/>
      <c r="H47" s="249"/>
      <c r="I47" s="249"/>
      <c r="J47" s="249"/>
      <c r="K47" s="249"/>
      <c r="L47" s="249"/>
      <c r="M47" s="249"/>
      <c r="N47" s="249"/>
      <c r="O47" s="249"/>
      <c r="P47" s="250"/>
      <c r="Q47" s="118">
        <f>SUM(Q22:Q46)</f>
        <v>0</v>
      </c>
      <c r="R47" s="118">
        <f>ROUND(SUM(R22:R46),0)</f>
        <v>0</v>
      </c>
      <c r="S47" s="105"/>
      <c r="T47" s="106"/>
      <c r="U47" s="106">
        <f>R47+Q47</f>
        <v>0</v>
      </c>
      <c r="V47" s="106"/>
      <c r="W47" s="106"/>
      <c r="X47" s="119">
        <f>R47</f>
        <v>0</v>
      </c>
      <c r="Y47" s="98"/>
      <c r="Z47" s="98"/>
      <c r="AA47" s="98"/>
    </row>
    <row r="48" spans="1:27" ht="15.75" customHeight="1" x14ac:dyDescent="0.25">
      <c r="A48" s="105"/>
      <c r="B48" s="294" t="s">
        <v>66</v>
      </c>
      <c r="C48" s="278"/>
      <c r="D48" s="278"/>
      <c r="E48" s="278"/>
      <c r="F48" s="278"/>
      <c r="G48" s="278"/>
      <c r="H48" s="278"/>
      <c r="I48" s="278"/>
      <c r="J48" s="278"/>
      <c r="K48" s="278"/>
      <c r="L48" s="278"/>
      <c r="M48" s="278"/>
      <c r="N48" s="278"/>
      <c r="O48" s="278"/>
      <c r="P48" s="278"/>
      <c r="Q48" s="278"/>
      <c r="R48" s="279"/>
      <c r="S48" s="105"/>
      <c r="T48" s="106"/>
      <c r="U48" s="106"/>
      <c r="V48" s="106"/>
      <c r="W48" s="106"/>
      <c r="X48" s="98"/>
      <c r="Y48" s="98"/>
      <c r="Z48" s="98"/>
      <c r="AA48" s="98"/>
    </row>
    <row r="49" spans="1:27" ht="39.950000000000003" customHeight="1" x14ac:dyDescent="0.25">
      <c r="A49" s="105"/>
      <c r="B49" s="259" t="s">
        <v>53</v>
      </c>
      <c r="C49" s="260"/>
      <c r="D49" s="259" t="s">
        <v>67</v>
      </c>
      <c r="E49" s="286"/>
      <c r="F49" s="286"/>
      <c r="G49" s="286"/>
      <c r="H49" s="286"/>
      <c r="I49" s="286"/>
      <c r="J49" s="286"/>
      <c r="K49" s="286"/>
      <c r="L49" s="286"/>
      <c r="M49" s="260"/>
      <c r="N49" s="210" t="s">
        <v>55</v>
      </c>
      <c r="O49" s="210" t="s">
        <v>56</v>
      </c>
      <c r="P49" s="210" t="s">
        <v>57</v>
      </c>
      <c r="Q49" s="210" t="s">
        <v>63</v>
      </c>
      <c r="R49" s="210" t="s">
        <v>59</v>
      </c>
      <c r="S49" s="105"/>
      <c r="T49" s="106"/>
      <c r="U49" s="106"/>
      <c r="V49" s="110"/>
      <c r="W49" s="106"/>
      <c r="X49" s="98"/>
      <c r="Y49" s="98"/>
      <c r="Z49" s="98"/>
      <c r="AA49" s="98"/>
    </row>
    <row r="50" spans="1:27" ht="39.950000000000003" customHeight="1" x14ac:dyDescent="0.25">
      <c r="A50" s="105"/>
      <c r="B50" s="288"/>
      <c r="C50" s="295"/>
      <c r="D50" s="280"/>
      <c r="E50" s="281"/>
      <c r="F50" s="281"/>
      <c r="G50" s="281"/>
      <c r="H50" s="281"/>
      <c r="I50" s="281"/>
      <c r="J50" s="281"/>
      <c r="K50" s="281"/>
      <c r="L50" s="281"/>
      <c r="M50" s="282"/>
      <c r="N50" s="43"/>
      <c r="O50" s="44"/>
      <c r="P50" s="45"/>
      <c r="Q50" s="114">
        <f t="shared" ref="Q50:Q51" si="9">ROUND(P50*R50,2)</f>
        <v>0</v>
      </c>
      <c r="R50" s="115">
        <f t="shared" ref="R50:R51" si="10">ROUND(N50*O50,0)</f>
        <v>0</v>
      </c>
      <c r="S50" s="105"/>
      <c r="T50" s="106"/>
      <c r="U50" s="106"/>
      <c r="V50" s="110">
        <f>Q50+R50</f>
        <v>0</v>
      </c>
      <c r="W50" s="106"/>
      <c r="X50" s="98"/>
      <c r="Y50" s="98"/>
      <c r="Z50" s="98"/>
      <c r="AA50" s="98"/>
    </row>
    <row r="51" spans="1:27" ht="39.950000000000003" customHeight="1" x14ac:dyDescent="0.25">
      <c r="A51" s="105"/>
      <c r="B51" s="288"/>
      <c r="C51" s="295"/>
      <c r="D51" s="280"/>
      <c r="E51" s="281"/>
      <c r="F51" s="281"/>
      <c r="G51" s="281"/>
      <c r="H51" s="281"/>
      <c r="I51" s="281"/>
      <c r="J51" s="281"/>
      <c r="K51" s="281"/>
      <c r="L51" s="281"/>
      <c r="M51" s="282"/>
      <c r="N51" s="43"/>
      <c r="O51" s="44"/>
      <c r="P51" s="45"/>
      <c r="Q51" s="114">
        <f t="shared" si="9"/>
        <v>0</v>
      </c>
      <c r="R51" s="115">
        <f t="shared" si="10"/>
        <v>0</v>
      </c>
      <c r="S51" s="105"/>
      <c r="T51" s="106"/>
      <c r="U51" s="106"/>
      <c r="V51" s="110">
        <f>Q51+R51</f>
        <v>0</v>
      </c>
      <c r="W51" s="106"/>
      <c r="X51" s="98"/>
      <c r="Y51" s="98"/>
      <c r="Z51" s="98"/>
      <c r="AA51" s="98"/>
    </row>
    <row r="52" spans="1:27" ht="39.950000000000003" hidden="1" customHeight="1" x14ac:dyDescent="0.25">
      <c r="A52" s="105"/>
      <c r="B52" s="256"/>
      <c r="C52" s="257"/>
      <c r="D52" s="256"/>
      <c r="E52" s="258"/>
      <c r="F52" s="258"/>
      <c r="G52" s="258"/>
      <c r="H52" s="258"/>
      <c r="I52" s="258"/>
      <c r="J52" s="258"/>
      <c r="K52" s="257"/>
      <c r="L52" s="122"/>
      <c r="M52" s="123"/>
      <c r="N52" s="124"/>
      <c r="O52" s="113"/>
      <c r="P52" s="46" t="str">
        <f>IF(N52="","",(L52/N52))</f>
        <v/>
      </c>
      <c r="Q52" s="121">
        <f>O52*R52</f>
        <v>0</v>
      </c>
      <c r="R52" s="118">
        <f t="shared" ref="R52:R54" si="11">ROUND(L52*M52,2)</f>
        <v>0</v>
      </c>
      <c r="S52" s="105"/>
      <c r="T52" s="106"/>
      <c r="U52" s="106"/>
      <c r="V52" s="110">
        <f>Q52+R52</f>
        <v>0</v>
      </c>
      <c r="W52" s="106"/>
      <c r="X52" s="98"/>
      <c r="Y52" s="98"/>
      <c r="Z52" s="98"/>
      <c r="AA52" s="98"/>
    </row>
    <row r="53" spans="1:27" ht="39.950000000000003" hidden="1" customHeight="1" x14ac:dyDescent="0.25">
      <c r="A53" s="105"/>
      <c r="B53" s="256"/>
      <c r="C53" s="257"/>
      <c r="D53" s="256"/>
      <c r="E53" s="258"/>
      <c r="F53" s="258"/>
      <c r="G53" s="258"/>
      <c r="H53" s="258"/>
      <c r="I53" s="258"/>
      <c r="J53" s="258"/>
      <c r="K53" s="257"/>
      <c r="L53" s="122"/>
      <c r="M53" s="123"/>
      <c r="N53" s="124"/>
      <c r="O53" s="113"/>
      <c r="P53" s="46" t="str">
        <f>IF(N53="","",(L53/N53))</f>
        <v/>
      </c>
      <c r="Q53" s="121">
        <f>O53*R53</f>
        <v>0</v>
      </c>
      <c r="R53" s="118">
        <f t="shared" si="11"/>
        <v>0</v>
      </c>
      <c r="S53" s="105"/>
      <c r="T53" s="106"/>
      <c r="U53" s="106"/>
      <c r="V53" s="110">
        <f>Q53+R53</f>
        <v>0</v>
      </c>
      <c r="W53" s="106"/>
      <c r="X53" s="98"/>
      <c r="Y53" s="98"/>
      <c r="Z53" s="98"/>
      <c r="AA53" s="98"/>
    </row>
    <row r="54" spans="1:27" ht="39.950000000000003" hidden="1" customHeight="1" x14ac:dyDescent="0.25">
      <c r="A54" s="105"/>
      <c r="B54" s="256"/>
      <c r="C54" s="257"/>
      <c r="D54" s="256"/>
      <c r="E54" s="258"/>
      <c r="F54" s="258"/>
      <c r="G54" s="258"/>
      <c r="H54" s="258"/>
      <c r="I54" s="258"/>
      <c r="J54" s="258"/>
      <c r="K54" s="257"/>
      <c r="L54" s="122"/>
      <c r="M54" s="123"/>
      <c r="N54" s="124"/>
      <c r="O54" s="113"/>
      <c r="P54" s="46" t="str">
        <f>IF(N54="","",(L54/N54))</f>
        <v/>
      </c>
      <c r="Q54" s="121">
        <f>O54*R54</f>
        <v>0</v>
      </c>
      <c r="R54" s="118">
        <f t="shared" si="11"/>
        <v>0</v>
      </c>
      <c r="S54" s="105"/>
      <c r="T54" s="106"/>
      <c r="U54" s="106"/>
      <c r="V54" s="110">
        <f>Q54+R54</f>
        <v>0</v>
      </c>
      <c r="W54" s="106"/>
      <c r="X54" s="98"/>
      <c r="Y54" s="98"/>
      <c r="Z54" s="98"/>
      <c r="AA54" s="98"/>
    </row>
    <row r="55" spans="1:27" ht="18.600000000000001" customHeight="1" x14ac:dyDescent="0.25">
      <c r="A55" s="105"/>
      <c r="B55" s="248" t="s">
        <v>68</v>
      </c>
      <c r="C55" s="249"/>
      <c r="D55" s="249"/>
      <c r="E55" s="249"/>
      <c r="F55" s="249"/>
      <c r="G55" s="249"/>
      <c r="H55" s="249"/>
      <c r="I55" s="249"/>
      <c r="J55" s="249"/>
      <c r="K55" s="249"/>
      <c r="L55" s="249"/>
      <c r="M55" s="249"/>
      <c r="N55" s="249"/>
      <c r="O55" s="249"/>
      <c r="P55" s="250"/>
      <c r="Q55" s="118">
        <f>SUM(Q50:Q54)</f>
        <v>0</v>
      </c>
      <c r="R55" s="118">
        <f>ROUND(SUM(R50:R54),0)</f>
        <v>0</v>
      </c>
      <c r="S55" s="105"/>
      <c r="T55" s="106"/>
      <c r="U55" s="106">
        <f>R55+Q55</f>
        <v>0</v>
      </c>
      <c r="V55" s="106"/>
      <c r="W55" s="106"/>
      <c r="X55" s="119">
        <f>R55</f>
        <v>0</v>
      </c>
      <c r="Y55" s="98"/>
      <c r="Z55" s="98"/>
      <c r="AA55" s="98"/>
    </row>
    <row r="56" spans="1:27" ht="15.75" customHeight="1" x14ac:dyDescent="0.25">
      <c r="A56" s="105"/>
      <c r="B56" s="294" t="s">
        <v>69</v>
      </c>
      <c r="C56" s="278"/>
      <c r="D56" s="278"/>
      <c r="E56" s="278"/>
      <c r="F56" s="278"/>
      <c r="G56" s="278"/>
      <c r="H56" s="278"/>
      <c r="I56" s="278"/>
      <c r="J56" s="278"/>
      <c r="K56" s="278"/>
      <c r="L56" s="278"/>
      <c r="M56" s="278"/>
      <c r="N56" s="278"/>
      <c r="O56" s="278"/>
      <c r="P56" s="278"/>
      <c r="Q56" s="278"/>
      <c r="R56" s="279"/>
      <c r="S56" s="105"/>
      <c r="T56" s="106"/>
      <c r="U56" s="106"/>
      <c r="V56" s="106"/>
      <c r="W56" s="106"/>
      <c r="X56" s="98"/>
      <c r="Y56" s="98"/>
      <c r="Z56" s="98"/>
      <c r="AA56" s="98"/>
    </row>
    <row r="57" spans="1:27" ht="39.950000000000003" customHeight="1" x14ac:dyDescent="0.25">
      <c r="A57" s="105"/>
      <c r="B57" s="285" t="s">
        <v>70</v>
      </c>
      <c r="C57" s="285"/>
      <c r="D57" s="259" t="s">
        <v>149</v>
      </c>
      <c r="E57" s="286"/>
      <c r="F57" s="286"/>
      <c r="G57" s="286"/>
      <c r="H57" s="286"/>
      <c r="I57" s="286"/>
      <c r="J57" s="286"/>
      <c r="K57" s="286"/>
      <c r="L57" s="286"/>
      <c r="M57" s="286"/>
      <c r="N57" s="286"/>
      <c r="O57" s="286"/>
      <c r="P57" s="286"/>
      <c r="Q57" s="206"/>
      <c r="R57" s="210" t="s">
        <v>72</v>
      </c>
      <c r="S57" s="105"/>
      <c r="T57" s="106"/>
      <c r="U57" s="106"/>
      <c r="V57" s="106"/>
      <c r="W57" s="106"/>
      <c r="X57" s="98"/>
      <c r="Y57" s="98"/>
      <c r="Z57" s="98"/>
      <c r="AA57" s="98"/>
    </row>
    <row r="58" spans="1:27" ht="39.950000000000003" customHeight="1" x14ac:dyDescent="0.25">
      <c r="A58" s="105"/>
      <c r="B58" s="287"/>
      <c r="C58" s="287"/>
      <c r="D58" s="288"/>
      <c r="E58" s="289"/>
      <c r="F58" s="289"/>
      <c r="G58" s="289"/>
      <c r="H58" s="289"/>
      <c r="I58" s="289"/>
      <c r="J58" s="289"/>
      <c r="K58" s="289"/>
      <c r="L58" s="289"/>
      <c r="M58" s="289"/>
      <c r="N58" s="289"/>
      <c r="O58" s="289"/>
      <c r="P58" s="289"/>
      <c r="Q58" s="209"/>
      <c r="R58" s="47"/>
      <c r="S58" s="105"/>
      <c r="T58" s="106"/>
      <c r="U58" s="106"/>
      <c r="V58" s="106"/>
      <c r="W58" s="106"/>
      <c r="X58" s="98"/>
      <c r="Y58" s="98"/>
      <c r="Z58" s="98"/>
      <c r="AA58" s="98"/>
    </row>
    <row r="59" spans="1:27" ht="39.950000000000003" customHeight="1" x14ac:dyDescent="0.25">
      <c r="A59" s="105"/>
      <c r="B59" s="287"/>
      <c r="C59" s="287"/>
      <c r="D59" s="288"/>
      <c r="E59" s="289"/>
      <c r="F59" s="289"/>
      <c r="G59" s="289"/>
      <c r="H59" s="289"/>
      <c r="I59" s="289"/>
      <c r="J59" s="289"/>
      <c r="K59" s="289"/>
      <c r="L59" s="289"/>
      <c r="M59" s="289"/>
      <c r="N59" s="289"/>
      <c r="O59" s="289"/>
      <c r="P59" s="289"/>
      <c r="Q59" s="209"/>
      <c r="R59" s="47"/>
      <c r="S59" s="105"/>
      <c r="T59" s="106"/>
      <c r="U59" s="106"/>
      <c r="V59" s="106"/>
      <c r="W59" s="106"/>
      <c r="X59" s="98"/>
      <c r="Y59" s="98"/>
      <c r="Z59" s="98"/>
      <c r="AA59" s="98"/>
    </row>
    <row r="60" spans="1:27" ht="18.600000000000001" customHeight="1" x14ac:dyDescent="0.25">
      <c r="A60" s="105"/>
      <c r="B60" s="304" t="s">
        <v>73</v>
      </c>
      <c r="C60" s="305"/>
      <c r="D60" s="305"/>
      <c r="E60" s="305"/>
      <c r="F60" s="305"/>
      <c r="G60" s="305"/>
      <c r="H60" s="305"/>
      <c r="I60" s="305"/>
      <c r="J60" s="305"/>
      <c r="K60" s="305"/>
      <c r="L60" s="305"/>
      <c r="M60" s="305"/>
      <c r="N60" s="305"/>
      <c r="O60" s="305"/>
      <c r="P60" s="305"/>
      <c r="Q60" s="306"/>
      <c r="R60" s="125">
        <f>ROUND(R58+R59,0)</f>
        <v>0</v>
      </c>
      <c r="S60" s="105"/>
      <c r="T60" s="106"/>
      <c r="U60" s="106"/>
      <c r="V60" s="106"/>
      <c r="W60" s="106"/>
      <c r="X60" s="119">
        <f>R60</f>
        <v>0</v>
      </c>
      <c r="Y60" s="98"/>
      <c r="Z60" s="98"/>
      <c r="AA60" s="98"/>
    </row>
    <row r="61" spans="1:27" ht="15.75" customHeight="1" x14ac:dyDescent="0.25">
      <c r="A61" s="105"/>
      <c r="B61" s="294" t="s">
        <v>74</v>
      </c>
      <c r="C61" s="278"/>
      <c r="D61" s="278"/>
      <c r="E61" s="278"/>
      <c r="F61" s="278"/>
      <c r="G61" s="278"/>
      <c r="H61" s="278"/>
      <c r="I61" s="278"/>
      <c r="J61" s="278"/>
      <c r="K61" s="278"/>
      <c r="L61" s="278"/>
      <c r="M61" s="278"/>
      <c r="N61" s="278"/>
      <c r="O61" s="278"/>
      <c r="P61" s="278"/>
      <c r="Q61" s="278"/>
      <c r="R61" s="279"/>
      <c r="S61" s="105"/>
      <c r="T61" s="106"/>
      <c r="U61" s="106"/>
      <c r="V61" s="106"/>
      <c r="W61" s="106"/>
      <c r="X61" s="98"/>
      <c r="Y61" s="98"/>
      <c r="Z61" s="98"/>
      <c r="AA61" s="98"/>
    </row>
    <row r="62" spans="1:27" ht="39.950000000000003" customHeight="1" x14ac:dyDescent="0.25">
      <c r="A62" s="105"/>
      <c r="B62" s="307"/>
      <c r="C62" s="308"/>
      <c r="D62" s="308" t="s">
        <v>75</v>
      </c>
      <c r="E62" s="308"/>
      <c r="F62" s="308"/>
      <c r="G62" s="308"/>
      <c r="H62" s="308"/>
      <c r="I62" s="308"/>
      <c r="J62" s="308"/>
      <c r="K62" s="308"/>
      <c r="L62" s="308"/>
      <c r="M62" s="308"/>
      <c r="N62" s="308"/>
      <c r="O62" s="308"/>
      <c r="P62" s="308"/>
      <c r="Q62" s="309"/>
      <c r="R62" s="210" t="s">
        <v>76</v>
      </c>
      <c r="S62" s="105"/>
      <c r="T62" s="106"/>
      <c r="U62" s="106"/>
      <c r="V62" s="106"/>
      <c r="W62" s="106"/>
      <c r="X62" s="98"/>
      <c r="Y62" s="98"/>
      <c r="Z62" s="98"/>
      <c r="AA62" s="98"/>
    </row>
    <row r="63" spans="1:27" ht="39.950000000000003" customHeight="1" x14ac:dyDescent="0.25">
      <c r="A63" s="105"/>
      <c r="B63" s="293" t="s">
        <v>77</v>
      </c>
      <c r="C63" s="293"/>
      <c r="D63" s="287"/>
      <c r="E63" s="287"/>
      <c r="F63" s="287"/>
      <c r="G63" s="287"/>
      <c r="H63" s="287"/>
      <c r="I63" s="287"/>
      <c r="J63" s="287"/>
      <c r="K63" s="287"/>
      <c r="L63" s="287"/>
      <c r="M63" s="287"/>
      <c r="N63" s="287"/>
      <c r="O63" s="287"/>
      <c r="P63" s="287"/>
      <c r="Q63" s="287"/>
      <c r="R63" s="126">
        <f>Q19</f>
        <v>0</v>
      </c>
      <c r="S63" s="105"/>
      <c r="T63" s="106"/>
      <c r="U63" s="106"/>
      <c r="V63" s="106"/>
      <c r="W63" s="106"/>
      <c r="X63" s="98"/>
      <c r="Y63" s="98"/>
      <c r="Z63" s="98"/>
      <c r="AA63" s="98"/>
    </row>
    <row r="64" spans="1:27" ht="39.950000000000003" customHeight="1" x14ac:dyDescent="0.25">
      <c r="A64" s="105"/>
      <c r="B64" s="208"/>
      <c r="C64" s="310" t="s">
        <v>78</v>
      </c>
      <c r="D64" s="311"/>
      <c r="E64" s="312"/>
      <c r="F64" s="290"/>
      <c r="G64" s="291"/>
      <c r="H64" s="291"/>
      <c r="I64" s="291"/>
      <c r="J64" s="291"/>
      <c r="K64" s="291"/>
      <c r="L64" s="291"/>
      <c r="M64" s="291"/>
      <c r="N64" s="291"/>
      <c r="O64" s="291"/>
      <c r="P64" s="291"/>
      <c r="Q64" s="292"/>
      <c r="R64" s="48"/>
      <c r="S64" s="105"/>
      <c r="T64" s="106"/>
      <c r="U64" s="106"/>
      <c r="V64" s="106"/>
      <c r="W64" s="106"/>
      <c r="X64" s="98"/>
      <c r="Y64" s="98"/>
      <c r="Z64" s="98"/>
      <c r="AA64" s="98"/>
    </row>
    <row r="65" spans="1:27" ht="39.950000000000003" customHeight="1" x14ac:dyDescent="0.25">
      <c r="A65" s="105"/>
      <c r="B65" s="310" t="s">
        <v>79</v>
      </c>
      <c r="C65" s="312"/>
      <c r="D65" s="288"/>
      <c r="E65" s="289"/>
      <c r="F65" s="289"/>
      <c r="G65" s="289"/>
      <c r="H65" s="289"/>
      <c r="I65" s="289"/>
      <c r="J65" s="289"/>
      <c r="K65" s="289"/>
      <c r="L65" s="289"/>
      <c r="M65" s="289"/>
      <c r="N65" s="289"/>
      <c r="O65" s="289"/>
      <c r="P65" s="289"/>
      <c r="Q65" s="295"/>
      <c r="R65" s="127">
        <f>Q47</f>
        <v>0</v>
      </c>
      <c r="S65" s="105"/>
      <c r="T65" s="106"/>
      <c r="U65" s="106"/>
      <c r="V65" s="106"/>
      <c r="W65" s="106"/>
      <c r="X65" s="98"/>
      <c r="Y65" s="98"/>
      <c r="Z65" s="98"/>
      <c r="AA65" s="98"/>
    </row>
    <row r="66" spans="1:27" ht="39.950000000000003" customHeight="1" x14ac:dyDescent="0.25">
      <c r="A66" s="105"/>
      <c r="B66" s="208"/>
      <c r="C66" s="310" t="s">
        <v>80</v>
      </c>
      <c r="D66" s="311"/>
      <c r="E66" s="312"/>
      <c r="F66" s="290"/>
      <c r="G66" s="291"/>
      <c r="H66" s="291"/>
      <c r="I66" s="291"/>
      <c r="J66" s="291"/>
      <c r="K66" s="291"/>
      <c r="L66" s="291"/>
      <c r="M66" s="291"/>
      <c r="N66" s="291"/>
      <c r="O66" s="291"/>
      <c r="P66" s="291"/>
      <c r="Q66" s="292"/>
      <c r="R66" s="48"/>
      <c r="S66" s="105"/>
      <c r="T66" s="106"/>
      <c r="U66" s="106"/>
      <c r="V66" s="106"/>
      <c r="W66" s="106"/>
      <c r="X66" s="98"/>
      <c r="Y66" s="98"/>
      <c r="Z66" s="98"/>
      <c r="AA66" s="98"/>
    </row>
    <row r="67" spans="1:27" ht="39.950000000000003" customHeight="1" x14ac:dyDescent="0.25">
      <c r="A67" s="105"/>
      <c r="B67" s="293" t="s">
        <v>81</v>
      </c>
      <c r="C67" s="293"/>
      <c r="D67" s="287"/>
      <c r="E67" s="287"/>
      <c r="F67" s="287"/>
      <c r="G67" s="287"/>
      <c r="H67" s="287"/>
      <c r="I67" s="287"/>
      <c r="J67" s="287"/>
      <c r="K67" s="287"/>
      <c r="L67" s="287"/>
      <c r="M67" s="287"/>
      <c r="N67" s="287"/>
      <c r="O67" s="287"/>
      <c r="P67" s="287"/>
      <c r="Q67" s="287"/>
      <c r="R67" s="126">
        <f>Q55</f>
        <v>0</v>
      </c>
      <c r="S67" s="105"/>
      <c r="T67" s="106"/>
      <c r="U67" s="106"/>
      <c r="V67" s="106"/>
      <c r="W67" s="106"/>
      <c r="X67" s="98"/>
      <c r="Y67" s="98"/>
      <c r="Z67" s="98"/>
      <c r="AA67" s="98"/>
    </row>
    <row r="68" spans="1:27" ht="39.950000000000003" customHeight="1" x14ac:dyDescent="0.25">
      <c r="A68" s="105"/>
      <c r="B68" s="208"/>
      <c r="C68" s="310" t="s">
        <v>82</v>
      </c>
      <c r="D68" s="311"/>
      <c r="E68" s="312"/>
      <c r="F68" s="290"/>
      <c r="G68" s="291"/>
      <c r="H68" s="291"/>
      <c r="I68" s="291"/>
      <c r="J68" s="291"/>
      <c r="K68" s="291"/>
      <c r="L68" s="291"/>
      <c r="M68" s="291"/>
      <c r="N68" s="291"/>
      <c r="O68" s="291"/>
      <c r="P68" s="291"/>
      <c r="Q68" s="292"/>
      <c r="R68" s="48"/>
      <c r="S68" s="105"/>
      <c r="T68" s="106"/>
      <c r="U68" s="106"/>
      <c r="V68" s="106"/>
      <c r="W68" s="106"/>
      <c r="X68" s="98"/>
      <c r="Y68" s="98"/>
      <c r="Z68" s="98"/>
      <c r="AA68" s="98"/>
    </row>
    <row r="69" spans="1:27" ht="18.600000000000001" customHeight="1" x14ac:dyDescent="0.25">
      <c r="A69" s="105"/>
      <c r="B69" s="248" t="s">
        <v>83</v>
      </c>
      <c r="C69" s="249"/>
      <c r="D69" s="249"/>
      <c r="E69" s="249"/>
      <c r="F69" s="249"/>
      <c r="G69" s="249"/>
      <c r="H69" s="249"/>
      <c r="I69" s="249"/>
      <c r="J69" s="249"/>
      <c r="K69" s="249"/>
      <c r="L69" s="249"/>
      <c r="M69" s="249"/>
      <c r="N69" s="249"/>
      <c r="O69" s="249"/>
      <c r="P69" s="249"/>
      <c r="Q69" s="250"/>
      <c r="R69" s="128">
        <f>ROUND(SUM(R63:R68),0)</f>
        <v>0</v>
      </c>
      <c r="S69" s="105"/>
      <c r="T69" s="106"/>
      <c r="U69" s="106"/>
      <c r="V69" s="106"/>
      <c r="W69" s="106"/>
      <c r="X69" s="119">
        <f>R69</f>
        <v>0</v>
      </c>
      <c r="Y69" s="98"/>
      <c r="Z69" s="98"/>
      <c r="AA69" s="98"/>
    </row>
    <row r="70" spans="1:27" ht="15.75" customHeight="1" x14ac:dyDescent="0.25">
      <c r="A70" s="105"/>
      <c r="B70" s="263" t="s">
        <v>84</v>
      </c>
      <c r="C70" s="264"/>
      <c r="D70" s="264"/>
      <c r="E70" s="264"/>
      <c r="F70" s="264"/>
      <c r="G70" s="264"/>
      <c r="H70" s="264"/>
      <c r="I70" s="264"/>
      <c r="J70" s="264"/>
      <c r="K70" s="264"/>
      <c r="L70" s="264"/>
      <c r="M70" s="264"/>
      <c r="N70" s="264"/>
      <c r="O70" s="264"/>
      <c r="P70" s="264"/>
      <c r="Q70" s="264"/>
      <c r="R70" s="265"/>
      <c r="S70" s="105"/>
      <c r="T70" s="106"/>
      <c r="U70" s="106"/>
      <c r="V70" s="106"/>
      <c r="W70" s="106"/>
      <c r="X70" s="98"/>
      <c r="Y70" s="98"/>
      <c r="Z70" s="98"/>
      <c r="AA70" s="98"/>
    </row>
    <row r="71" spans="1:27" ht="39.950000000000003" customHeight="1" x14ac:dyDescent="0.25">
      <c r="A71" s="105"/>
      <c r="B71" s="324" t="s">
        <v>85</v>
      </c>
      <c r="C71" s="325"/>
      <c r="D71" s="326" t="s">
        <v>86</v>
      </c>
      <c r="E71" s="301"/>
      <c r="F71" s="301"/>
      <c r="G71" s="302"/>
      <c r="H71" s="301" t="s">
        <v>87</v>
      </c>
      <c r="I71" s="301"/>
      <c r="J71" s="301"/>
      <c r="K71" s="301"/>
      <c r="L71" s="301"/>
      <c r="M71" s="301"/>
      <c r="N71" s="301"/>
      <c r="O71" s="302"/>
      <c r="P71" s="129" t="s">
        <v>88</v>
      </c>
      <c r="Q71" s="130" t="s">
        <v>89</v>
      </c>
      <c r="R71" s="130" t="s">
        <v>72</v>
      </c>
      <c r="S71" s="105"/>
      <c r="T71" s="106"/>
      <c r="U71" s="106"/>
      <c r="V71" s="106" t="s">
        <v>90</v>
      </c>
      <c r="W71" s="106" t="s">
        <v>91</v>
      </c>
      <c r="X71" s="98"/>
      <c r="Y71" s="98"/>
      <c r="Z71" s="98"/>
      <c r="AA71" s="98"/>
    </row>
    <row r="72" spans="1:27" ht="39.950000000000003" customHeight="1" x14ac:dyDescent="0.25">
      <c r="A72" s="105"/>
      <c r="B72" s="303"/>
      <c r="C72" s="303"/>
      <c r="D72" s="261" t="str">
        <f>IF(B72="","Select Contractor or Sub Awardee in Column B to continue","")</f>
        <v>Select Contractor or Sub Awardee in Column B to continue</v>
      </c>
      <c r="E72" s="298"/>
      <c r="F72" s="298"/>
      <c r="G72" s="262"/>
      <c r="H72" s="377" t="str">
        <f>IF(B72="","Select Contractor or Sub Awardee in column B to continue","")</f>
        <v>Select Contractor or Sub Awardee in column B to continue</v>
      </c>
      <c r="I72" s="377"/>
      <c r="J72" s="377"/>
      <c r="K72" s="377"/>
      <c r="L72" s="377"/>
      <c r="M72" s="377"/>
      <c r="N72" s="377"/>
      <c r="O72" s="377"/>
      <c r="P72" s="49"/>
      <c r="Q72" s="50"/>
      <c r="R72" s="51">
        <f>ROUND(Q72*P72,2)</f>
        <v>0</v>
      </c>
      <c r="S72" s="105"/>
      <c r="T72" s="106"/>
      <c r="U72" s="110" t="str">
        <f>IF(B72="","",IF(D72="","",R72))</f>
        <v/>
      </c>
      <c r="V72" s="110" t="str">
        <f>IF(B72="Contractor","",IF(D72="","",D72))</f>
        <v>Select Contractor or Sub Awardee in Column B to continue</v>
      </c>
      <c r="W72" s="110">
        <f>IF(B72="Contractor",0,R72)</f>
        <v>0</v>
      </c>
      <c r="X72" s="98"/>
      <c r="Y72" s="98"/>
      <c r="Z72" s="98"/>
      <c r="AA72" s="98"/>
    </row>
    <row r="73" spans="1:27" ht="39.950000000000003" customHeight="1" x14ac:dyDescent="0.25">
      <c r="A73" s="105"/>
      <c r="B73" s="303"/>
      <c r="C73" s="303"/>
      <c r="D73" s="261" t="str">
        <f t="shared" ref="D73:D74" si="12">IF(B73="","Select Contractor or Sub Awardee in Column B to continue","")</f>
        <v>Select Contractor or Sub Awardee in Column B to continue</v>
      </c>
      <c r="E73" s="298"/>
      <c r="F73" s="298"/>
      <c r="G73" s="262"/>
      <c r="H73" s="377" t="str">
        <f t="shared" ref="H73:H76" si="13">IF(B73="","Select Contractor or Sub Awardee in column B to continue","")</f>
        <v>Select Contractor or Sub Awardee in column B to continue</v>
      </c>
      <c r="I73" s="377"/>
      <c r="J73" s="377"/>
      <c r="K73" s="377"/>
      <c r="L73" s="377"/>
      <c r="M73" s="377"/>
      <c r="N73" s="377"/>
      <c r="O73" s="377"/>
      <c r="P73" s="49"/>
      <c r="Q73" s="50"/>
      <c r="R73" s="51">
        <f>ROUND(Q73*P73,2)</f>
        <v>0</v>
      </c>
      <c r="S73" s="105"/>
      <c r="T73" s="106"/>
      <c r="U73" s="110" t="str">
        <f>IF(B73="","",IF(D73="","",R73))</f>
        <v/>
      </c>
      <c r="V73" s="110" t="str">
        <f t="shared" ref="V73:V76" si="14">IF(B73="Contractor","",IF(D73="","",D73))</f>
        <v>Select Contractor or Sub Awardee in Column B to continue</v>
      </c>
      <c r="W73" s="110">
        <f>IF(B73="Contractor",0,R73)</f>
        <v>0</v>
      </c>
      <c r="X73" s="98"/>
      <c r="Y73" s="98"/>
      <c r="Z73" s="98"/>
      <c r="AA73" s="98"/>
    </row>
    <row r="74" spans="1:27" ht="39.950000000000003" customHeight="1" x14ac:dyDescent="0.25">
      <c r="A74" s="105"/>
      <c r="B74" s="299"/>
      <c r="C74" s="300"/>
      <c r="D74" s="261" t="str">
        <f t="shared" si="12"/>
        <v>Select Contractor or Sub Awardee in Column B to continue</v>
      </c>
      <c r="E74" s="298"/>
      <c r="F74" s="298"/>
      <c r="G74" s="262"/>
      <c r="H74" s="377" t="str">
        <f t="shared" si="13"/>
        <v>Select Contractor or Sub Awardee in column B to continue</v>
      </c>
      <c r="I74" s="377"/>
      <c r="J74" s="377"/>
      <c r="K74" s="377"/>
      <c r="L74" s="377"/>
      <c r="M74" s="377"/>
      <c r="N74" s="377"/>
      <c r="O74" s="377"/>
      <c r="P74" s="49"/>
      <c r="Q74" s="50"/>
      <c r="R74" s="51">
        <f>ROUND(Q74*P74,2)</f>
        <v>0</v>
      </c>
      <c r="S74" s="105"/>
      <c r="T74" s="106"/>
      <c r="U74" s="110" t="str">
        <f>IF(B74="","",IF(D74="","",R74))</f>
        <v/>
      </c>
      <c r="V74" s="110" t="str">
        <f t="shared" si="14"/>
        <v>Select Contractor or Sub Awardee in Column B to continue</v>
      </c>
      <c r="W74" s="110">
        <f>IF(B74="Contractor",0,R74)</f>
        <v>0</v>
      </c>
      <c r="X74" s="98"/>
      <c r="Y74" s="98"/>
      <c r="Z74" s="98"/>
      <c r="AA74" s="98"/>
    </row>
    <row r="75" spans="1:27" ht="39.950000000000003" customHeight="1" x14ac:dyDescent="0.25">
      <c r="A75" s="105"/>
      <c r="B75" s="299"/>
      <c r="C75" s="300"/>
      <c r="D75" s="261" t="str">
        <f t="shared" ref="D75:D76" si="15">IF(B75="","Select Contractor or Sub Awardee in Column B to continue","")</f>
        <v>Select Contractor or Sub Awardee in Column B to continue</v>
      </c>
      <c r="E75" s="298"/>
      <c r="F75" s="298"/>
      <c r="G75" s="262"/>
      <c r="H75" s="377" t="str">
        <f t="shared" si="13"/>
        <v>Select Contractor or Sub Awardee in column B to continue</v>
      </c>
      <c r="I75" s="377"/>
      <c r="J75" s="377"/>
      <c r="K75" s="377"/>
      <c r="L75" s="377"/>
      <c r="M75" s="377"/>
      <c r="N75" s="377"/>
      <c r="O75" s="377"/>
      <c r="P75" s="49"/>
      <c r="Q75" s="50"/>
      <c r="R75" s="51">
        <f t="shared" ref="R75:R76" si="16">ROUND(Q75*P75,2)</f>
        <v>0</v>
      </c>
      <c r="S75" s="105"/>
      <c r="T75" s="106"/>
      <c r="U75" s="110" t="str">
        <f>IF(B75="","",IF(D75="","",R75))</f>
        <v/>
      </c>
      <c r="V75" s="110" t="str">
        <f t="shared" si="14"/>
        <v>Select Contractor or Sub Awardee in Column B to continue</v>
      </c>
      <c r="W75" s="110">
        <f>IF(B75="Contractor",0,R75)</f>
        <v>0</v>
      </c>
      <c r="X75" s="98"/>
      <c r="Y75" s="98"/>
      <c r="Z75" s="98"/>
      <c r="AA75" s="98"/>
    </row>
    <row r="76" spans="1:27" ht="39.950000000000003" customHeight="1" x14ac:dyDescent="0.25">
      <c r="A76" s="105"/>
      <c r="B76" s="299"/>
      <c r="C76" s="300"/>
      <c r="D76" s="261" t="str">
        <f t="shared" si="15"/>
        <v>Select Contractor or Sub Awardee in Column B to continue</v>
      </c>
      <c r="E76" s="298"/>
      <c r="F76" s="298"/>
      <c r="G76" s="262"/>
      <c r="H76" s="377" t="str">
        <f t="shared" si="13"/>
        <v>Select Contractor or Sub Awardee in column B to continue</v>
      </c>
      <c r="I76" s="377"/>
      <c r="J76" s="377"/>
      <c r="K76" s="377"/>
      <c r="L76" s="377"/>
      <c r="M76" s="377"/>
      <c r="N76" s="377"/>
      <c r="O76" s="377"/>
      <c r="P76" s="49"/>
      <c r="Q76" s="50"/>
      <c r="R76" s="51">
        <f t="shared" si="16"/>
        <v>0</v>
      </c>
      <c r="S76" s="105"/>
      <c r="T76" s="106"/>
      <c r="U76" s="110" t="str">
        <f>IF(B76="","",IF(D76="","",R76))</f>
        <v/>
      </c>
      <c r="V76" s="110" t="str">
        <f t="shared" si="14"/>
        <v>Select Contractor or Sub Awardee in Column B to continue</v>
      </c>
      <c r="W76" s="110">
        <f>IF(B76="Contractor",0,R76)</f>
        <v>0</v>
      </c>
      <c r="X76" s="98"/>
      <c r="Y76" s="98"/>
      <c r="Z76" s="98"/>
      <c r="AA76" s="98"/>
    </row>
    <row r="77" spans="1:27" ht="18.600000000000001" customHeight="1" x14ac:dyDescent="0.25">
      <c r="A77" s="105"/>
      <c r="B77" s="361" t="s">
        <v>93</v>
      </c>
      <c r="C77" s="362"/>
      <c r="D77" s="362"/>
      <c r="E77" s="362"/>
      <c r="F77" s="362"/>
      <c r="G77" s="362"/>
      <c r="H77" s="362"/>
      <c r="I77" s="362"/>
      <c r="J77" s="362"/>
      <c r="K77" s="362"/>
      <c r="L77" s="362"/>
      <c r="M77" s="362"/>
      <c r="N77" s="362"/>
      <c r="O77" s="362"/>
      <c r="P77" s="362"/>
      <c r="Q77" s="363"/>
      <c r="R77" s="40">
        <f>ROUND(SUM(R72:R76),0)</f>
        <v>0</v>
      </c>
      <c r="S77" s="105"/>
      <c r="T77" s="106"/>
      <c r="U77" s="110">
        <f>SUM(U72:U76)</f>
        <v>0</v>
      </c>
      <c r="V77" s="106"/>
      <c r="W77" s="106"/>
      <c r="X77" s="119">
        <f>R77</f>
        <v>0</v>
      </c>
      <c r="Y77" s="98"/>
      <c r="Z77" s="98"/>
      <c r="AA77" s="98"/>
    </row>
    <row r="78" spans="1:27" ht="15.75" customHeight="1" x14ac:dyDescent="0.25">
      <c r="A78" s="105"/>
      <c r="B78" s="263" t="s">
        <v>94</v>
      </c>
      <c r="C78" s="264"/>
      <c r="D78" s="264"/>
      <c r="E78" s="264"/>
      <c r="F78" s="264"/>
      <c r="G78" s="264"/>
      <c r="H78" s="264"/>
      <c r="I78" s="264"/>
      <c r="J78" s="264"/>
      <c r="K78" s="264"/>
      <c r="L78" s="264"/>
      <c r="M78" s="264"/>
      <c r="N78" s="264"/>
      <c r="O78" s="264"/>
      <c r="P78" s="264"/>
      <c r="Q78" s="264"/>
      <c r="R78" s="265"/>
      <c r="S78" s="105"/>
      <c r="T78" s="106"/>
      <c r="U78" s="106"/>
      <c r="V78" s="106"/>
      <c r="W78" s="106"/>
      <c r="X78" s="98"/>
      <c r="Y78" s="98"/>
      <c r="Z78" s="98"/>
      <c r="AA78" s="98"/>
    </row>
    <row r="79" spans="1:27" ht="39.950000000000003" customHeight="1" x14ac:dyDescent="0.25">
      <c r="A79" s="105"/>
      <c r="B79" s="310" t="s">
        <v>95</v>
      </c>
      <c r="C79" s="311"/>
      <c r="D79" s="312"/>
      <c r="E79" s="310" t="s">
        <v>96</v>
      </c>
      <c r="F79" s="311"/>
      <c r="G79" s="311"/>
      <c r="H79" s="311"/>
      <c r="I79" s="311"/>
      <c r="J79" s="311"/>
      <c r="K79" s="311"/>
      <c r="L79" s="311"/>
      <c r="M79" s="311"/>
      <c r="N79" s="311"/>
      <c r="O79" s="311"/>
      <c r="P79" s="311"/>
      <c r="Q79" s="312"/>
      <c r="R79" s="210" t="s">
        <v>72</v>
      </c>
      <c r="S79" s="105"/>
      <c r="T79" s="106"/>
      <c r="U79" s="106"/>
      <c r="V79" s="106"/>
      <c r="W79" s="106"/>
      <c r="X79" s="98"/>
      <c r="Y79" s="98"/>
      <c r="Z79" s="98"/>
      <c r="AA79" s="98"/>
    </row>
    <row r="80" spans="1:27" ht="39.950000000000003" customHeight="1" x14ac:dyDescent="0.25">
      <c r="A80" s="105"/>
      <c r="B80" s="323"/>
      <c r="C80" s="323"/>
      <c r="D80" s="323"/>
      <c r="E80" s="287" t="str">
        <f>IF(B80="","Select Supply Category in Column B","")</f>
        <v>Select Supply Category in Column B</v>
      </c>
      <c r="F80" s="287"/>
      <c r="G80" s="287"/>
      <c r="H80" s="287"/>
      <c r="I80" s="287"/>
      <c r="J80" s="287"/>
      <c r="K80" s="287"/>
      <c r="L80" s="287"/>
      <c r="M80" s="287"/>
      <c r="N80" s="287"/>
      <c r="O80" s="287"/>
      <c r="P80" s="287"/>
      <c r="Q80" s="287"/>
      <c r="R80" s="52"/>
      <c r="S80" s="105"/>
      <c r="T80" s="106"/>
      <c r="U80" s="106"/>
      <c r="V80" s="106"/>
      <c r="W80" s="106"/>
      <c r="X80" s="98"/>
      <c r="Y80" s="98"/>
      <c r="Z80" s="98"/>
      <c r="AA80" s="98"/>
    </row>
    <row r="81" spans="1:27" ht="39.950000000000003" customHeight="1" x14ac:dyDescent="0.25">
      <c r="A81" s="105"/>
      <c r="B81" s="323"/>
      <c r="C81" s="323"/>
      <c r="D81" s="323"/>
      <c r="E81" s="287" t="str">
        <f t="shared" ref="E81:E85" si="17">IF(B81="","Select Supply Category in Column B","")</f>
        <v>Select Supply Category in Column B</v>
      </c>
      <c r="F81" s="287"/>
      <c r="G81" s="287"/>
      <c r="H81" s="287"/>
      <c r="I81" s="287"/>
      <c r="J81" s="287"/>
      <c r="K81" s="287"/>
      <c r="L81" s="287"/>
      <c r="M81" s="287"/>
      <c r="N81" s="287"/>
      <c r="O81" s="287"/>
      <c r="P81" s="287"/>
      <c r="Q81" s="287"/>
      <c r="R81" s="52"/>
      <c r="S81" s="105"/>
      <c r="T81" s="106"/>
      <c r="U81" s="106"/>
      <c r="V81" s="106"/>
      <c r="W81" s="106"/>
      <c r="X81" s="98"/>
      <c r="Y81" s="98"/>
      <c r="Z81" s="98"/>
      <c r="AA81" s="98"/>
    </row>
    <row r="82" spans="1:27" ht="39.950000000000003" customHeight="1" x14ac:dyDescent="0.25">
      <c r="A82" s="105"/>
      <c r="B82" s="323"/>
      <c r="C82" s="323"/>
      <c r="D82" s="323"/>
      <c r="E82" s="287" t="str">
        <f t="shared" si="17"/>
        <v>Select Supply Category in Column B</v>
      </c>
      <c r="F82" s="287"/>
      <c r="G82" s="287"/>
      <c r="H82" s="287"/>
      <c r="I82" s="287"/>
      <c r="J82" s="287"/>
      <c r="K82" s="287"/>
      <c r="L82" s="287"/>
      <c r="M82" s="287"/>
      <c r="N82" s="287"/>
      <c r="O82" s="287"/>
      <c r="P82" s="287"/>
      <c r="Q82" s="287"/>
      <c r="R82" s="52"/>
      <c r="S82" s="105"/>
      <c r="T82" s="106"/>
      <c r="U82" s="106"/>
      <c r="V82" s="106"/>
      <c r="W82" s="106"/>
      <c r="X82" s="98"/>
      <c r="Y82" s="98"/>
      <c r="Z82" s="98"/>
      <c r="AA82" s="98"/>
    </row>
    <row r="83" spans="1:27" ht="39.950000000000003" customHeight="1" x14ac:dyDescent="0.25">
      <c r="A83" s="105"/>
      <c r="B83" s="323"/>
      <c r="C83" s="323"/>
      <c r="D83" s="323"/>
      <c r="E83" s="287" t="str">
        <f t="shared" si="17"/>
        <v>Select Supply Category in Column B</v>
      </c>
      <c r="F83" s="287"/>
      <c r="G83" s="287"/>
      <c r="H83" s="287"/>
      <c r="I83" s="287"/>
      <c r="J83" s="287"/>
      <c r="K83" s="287"/>
      <c r="L83" s="287"/>
      <c r="M83" s="287"/>
      <c r="N83" s="287"/>
      <c r="O83" s="287"/>
      <c r="P83" s="287"/>
      <c r="Q83" s="287"/>
      <c r="R83" s="52"/>
      <c r="S83" s="105"/>
      <c r="T83" s="106"/>
      <c r="U83" s="106"/>
      <c r="V83" s="106"/>
      <c r="W83" s="106"/>
      <c r="X83" s="98"/>
      <c r="Y83" s="98"/>
      <c r="Z83" s="98"/>
      <c r="AA83" s="98"/>
    </row>
    <row r="84" spans="1:27" ht="39.950000000000003" customHeight="1" x14ac:dyDescent="0.25">
      <c r="A84" s="105"/>
      <c r="B84" s="323"/>
      <c r="C84" s="323"/>
      <c r="D84" s="323"/>
      <c r="E84" s="287" t="str">
        <f t="shared" si="17"/>
        <v>Select Supply Category in Column B</v>
      </c>
      <c r="F84" s="287"/>
      <c r="G84" s="287"/>
      <c r="H84" s="287"/>
      <c r="I84" s="287"/>
      <c r="J84" s="287"/>
      <c r="K84" s="287"/>
      <c r="L84" s="287"/>
      <c r="M84" s="287"/>
      <c r="N84" s="287"/>
      <c r="O84" s="287"/>
      <c r="P84" s="287"/>
      <c r="Q84" s="287"/>
      <c r="R84" s="52"/>
      <c r="S84" s="105"/>
      <c r="T84" s="106"/>
      <c r="U84" s="106"/>
      <c r="V84" s="106"/>
      <c r="W84" s="106"/>
      <c r="X84" s="98"/>
      <c r="Y84" s="98"/>
      <c r="Z84" s="98"/>
      <c r="AA84" s="98"/>
    </row>
    <row r="85" spans="1:27" ht="39.950000000000003" customHeight="1" x14ac:dyDescent="0.25">
      <c r="A85" s="105"/>
      <c r="B85" s="323"/>
      <c r="C85" s="323"/>
      <c r="D85" s="323"/>
      <c r="E85" s="287" t="str">
        <f t="shared" si="17"/>
        <v>Select Supply Category in Column B</v>
      </c>
      <c r="F85" s="287"/>
      <c r="G85" s="287"/>
      <c r="H85" s="287"/>
      <c r="I85" s="287"/>
      <c r="J85" s="287"/>
      <c r="K85" s="287"/>
      <c r="L85" s="287"/>
      <c r="M85" s="287"/>
      <c r="N85" s="287"/>
      <c r="O85" s="287"/>
      <c r="P85" s="287"/>
      <c r="Q85" s="287"/>
      <c r="R85" s="52"/>
      <c r="S85" s="105"/>
      <c r="T85" s="106"/>
      <c r="U85" s="106"/>
      <c r="V85" s="106"/>
      <c r="W85" s="106"/>
      <c r="X85" s="98"/>
      <c r="Y85" s="98"/>
      <c r="Z85" s="98"/>
      <c r="AA85" s="98"/>
    </row>
    <row r="86" spans="1:27" ht="18" customHeight="1" x14ac:dyDescent="0.25">
      <c r="A86" s="105"/>
      <c r="B86" s="248" t="s">
        <v>97</v>
      </c>
      <c r="C86" s="249"/>
      <c r="D86" s="249"/>
      <c r="E86" s="249"/>
      <c r="F86" s="249"/>
      <c r="G86" s="249"/>
      <c r="H86" s="249"/>
      <c r="I86" s="249"/>
      <c r="J86" s="249"/>
      <c r="K86" s="249"/>
      <c r="L86" s="249"/>
      <c r="M86" s="249"/>
      <c r="N86" s="249"/>
      <c r="O86" s="249"/>
      <c r="P86" s="249"/>
      <c r="Q86" s="250"/>
      <c r="R86" s="53">
        <f>ROUND(SUM(R80:R85),0)</f>
        <v>0</v>
      </c>
      <c r="S86" s="105"/>
      <c r="T86" s="106"/>
      <c r="U86" s="106"/>
      <c r="V86" s="106"/>
      <c r="W86" s="106"/>
      <c r="X86" s="119">
        <f>R86</f>
        <v>0</v>
      </c>
      <c r="Y86" s="98"/>
      <c r="Z86" s="98"/>
      <c r="AA86" s="98"/>
    </row>
    <row r="87" spans="1:27" ht="15.75" customHeight="1" x14ac:dyDescent="0.25">
      <c r="A87" s="105"/>
      <c r="B87" s="294" t="s">
        <v>98</v>
      </c>
      <c r="C87" s="278"/>
      <c r="D87" s="278"/>
      <c r="E87" s="278"/>
      <c r="F87" s="278"/>
      <c r="G87" s="278"/>
      <c r="H87" s="278"/>
      <c r="I87" s="278"/>
      <c r="J87" s="278"/>
      <c r="K87" s="278"/>
      <c r="L87" s="278"/>
      <c r="M87" s="278"/>
      <c r="N87" s="278"/>
      <c r="O87" s="278"/>
      <c r="P87" s="278"/>
      <c r="Q87" s="278"/>
      <c r="R87" s="279"/>
      <c r="S87" s="105"/>
      <c r="T87" s="106"/>
      <c r="U87" s="106"/>
      <c r="V87" s="106"/>
      <c r="W87" s="106"/>
      <c r="X87" s="98"/>
      <c r="Y87" s="98"/>
      <c r="Z87" s="98"/>
      <c r="AA87" s="98"/>
    </row>
    <row r="88" spans="1:27" ht="39.950000000000003" customHeight="1" x14ac:dyDescent="0.25">
      <c r="A88" s="105"/>
      <c r="B88" s="319" t="s">
        <v>95</v>
      </c>
      <c r="C88" s="320"/>
      <c r="D88" s="321"/>
      <c r="E88" s="322" t="s">
        <v>99</v>
      </c>
      <c r="F88" s="322"/>
      <c r="G88" s="322"/>
      <c r="H88" s="322" t="s">
        <v>100</v>
      </c>
      <c r="I88" s="322"/>
      <c r="J88" s="322"/>
      <c r="K88" s="322"/>
      <c r="L88" s="322"/>
      <c r="M88" s="322"/>
      <c r="N88" s="322"/>
      <c r="O88" s="322"/>
      <c r="P88" s="131" t="s">
        <v>101</v>
      </c>
      <c r="Q88" s="131" t="s">
        <v>102</v>
      </c>
      <c r="R88" s="132" t="s">
        <v>76</v>
      </c>
      <c r="S88" s="105"/>
      <c r="T88" s="106"/>
      <c r="U88" s="106"/>
      <c r="V88" s="106"/>
      <c r="W88" s="106"/>
      <c r="X88" s="98"/>
      <c r="Y88" s="98"/>
      <c r="Z88" s="98"/>
      <c r="AA88" s="98"/>
    </row>
    <row r="89" spans="1:27" ht="39.950000000000003" customHeight="1" x14ac:dyDescent="0.25">
      <c r="A89" s="105"/>
      <c r="B89" s="313"/>
      <c r="C89" s="314"/>
      <c r="D89" s="315"/>
      <c r="E89" s="316" t="str">
        <f>IF(B89="","Select Category in Column B","")</f>
        <v>Select Category in Column B</v>
      </c>
      <c r="F89" s="317"/>
      <c r="G89" s="318"/>
      <c r="H89" s="316" t="str">
        <f>IF(B89="","Select Category in Column B","")</f>
        <v>Select Category in Column B</v>
      </c>
      <c r="I89" s="317"/>
      <c r="J89" s="317"/>
      <c r="K89" s="317"/>
      <c r="L89" s="317"/>
      <c r="M89" s="317"/>
      <c r="N89" s="317"/>
      <c r="O89" s="318"/>
      <c r="P89" s="54"/>
      <c r="Q89" s="55"/>
      <c r="R89" s="40">
        <f>ROUND(Q89*P89,2)</f>
        <v>0</v>
      </c>
      <c r="S89" s="105"/>
      <c r="T89" s="106"/>
      <c r="U89" s="110">
        <f>IF(OR(B89='[1]DROP-DOWNS'!$S$18,B89='[1]DROP-DOWNS'!$S$19,B89='[1]DROP-DOWNS'!$S$20,B89='[1]DROP-DOWNS'!$S$21),R89,0)</f>
        <v>0</v>
      </c>
      <c r="V89" s="134"/>
      <c r="W89" s="106"/>
      <c r="X89" s="98"/>
      <c r="Y89" s="98"/>
      <c r="Z89" s="98"/>
      <c r="AA89" s="98"/>
    </row>
    <row r="90" spans="1:27" ht="39.950000000000003" customHeight="1" x14ac:dyDescent="0.25">
      <c r="A90" s="105"/>
      <c r="B90" s="313"/>
      <c r="C90" s="314"/>
      <c r="D90" s="315"/>
      <c r="E90" s="316" t="str">
        <f t="shared" ref="E90:E92" si="18">IF(B90="","Select Category in Column B","")</f>
        <v>Select Category in Column B</v>
      </c>
      <c r="F90" s="317"/>
      <c r="G90" s="318"/>
      <c r="H90" s="316" t="str">
        <f t="shared" ref="H90:H92" si="19">IF(B90="","Select Category in Column B","")</f>
        <v>Select Category in Column B</v>
      </c>
      <c r="I90" s="317"/>
      <c r="J90" s="317"/>
      <c r="K90" s="317"/>
      <c r="L90" s="317"/>
      <c r="M90" s="317"/>
      <c r="N90" s="317"/>
      <c r="O90" s="318"/>
      <c r="P90" s="54"/>
      <c r="Q90" s="55"/>
      <c r="R90" s="40">
        <f t="shared" ref="R90:R92" si="20">ROUND(Q90*P90,2)</f>
        <v>0</v>
      </c>
      <c r="S90" s="105"/>
      <c r="T90" s="106"/>
      <c r="U90" s="110">
        <f>IF(OR(B90='[1]DROP-DOWNS'!$S$18,B90='[1]DROP-DOWNS'!$S$19,B90='[1]DROP-DOWNS'!$S$20,B90='[1]DROP-DOWNS'!$S$21),R90,0)</f>
        <v>0</v>
      </c>
      <c r="V90" s="134"/>
      <c r="W90" s="106"/>
      <c r="X90" s="98"/>
      <c r="Y90" s="98"/>
      <c r="Z90" s="98"/>
      <c r="AA90" s="98"/>
    </row>
    <row r="91" spans="1:27" ht="39.950000000000003" customHeight="1" x14ac:dyDescent="0.25">
      <c r="A91" s="105"/>
      <c r="B91" s="313"/>
      <c r="C91" s="314"/>
      <c r="D91" s="315"/>
      <c r="E91" s="316" t="str">
        <f t="shared" si="18"/>
        <v>Select Category in Column B</v>
      </c>
      <c r="F91" s="317"/>
      <c r="G91" s="318"/>
      <c r="H91" s="316" t="str">
        <f t="shared" si="19"/>
        <v>Select Category in Column B</v>
      </c>
      <c r="I91" s="317"/>
      <c r="J91" s="317"/>
      <c r="K91" s="317"/>
      <c r="L91" s="317"/>
      <c r="M91" s="317"/>
      <c r="N91" s="317"/>
      <c r="O91" s="318"/>
      <c r="P91" s="56"/>
      <c r="Q91" s="55"/>
      <c r="R91" s="40">
        <f t="shared" si="20"/>
        <v>0</v>
      </c>
      <c r="S91" s="105"/>
      <c r="T91" s="106"/>
      <c r="U91" s="110">
        <f>IF(OR(B91='[1]DROP-DOWNS'!$S$18,B91='[1]DROP-DOWNS'!$S$19,B91='[1]DROP-DOWNS'!$S$20,B91='[1]DROP-DOWNS'!$S$21),R91,0)</f>
        <v>0</v>
      </c>
      <c r="V91" s="134"/>
      <c r="W91" s="106"/>
      <c r="X91" s="98"/>
      <c r="Y91" s="98"/>
      <c r="Z91" s="98"/>
      <c r="AA91" s="98"/>
    </row>
    <row r="92" spans="1:27" ht="39.950000000000003" customHeight="1" x14ac:dyDescent="0.25">
      <c r="A92" s="105"/>
      <c r="B92" s="313"/>
      <c r="C92" s="314"/>
      <c r="D92" s="315"/>
      <c r="E92" s="316" t="str">
        <f t="shared" si="18"/>
        <v>Select Category in Column B</v>
      </c>
      <c r="F92" s="317"/>
      <c r="G92" s="318"/>
      <c r="H92" s="316" t="str">
        <f t="shared" si="19"/>
        <v>Select Category in Column B</v>
      </c>
      <c r="I92" s="317"/>
      <c r="J92" s="317"/>
      <c r="K92" s="317"/>
      <c r="L92" s="317"/>
      <c r="M92" s="317"/>
      <c r="N92" s="317"/>
      <c r="O92" s="318"/>
      <c r="P92" s="56"/>
      <c r="Q92" s="55"/>
      <c r="R92" s="40">
        <f t="shared" si="20"/>
        <v>0</v>
      </c>
      <c r="S92" s="105"/>
      <c r="T92" s="106"/>
      <c r="U92" s="110">
        <f>IF(OR(B92='[1]DROP-DOWNS'!$S$18,B92='[1]DROP-DOWNS'!$S$19,B92='[1]DROP-DOWNS'!$S$20,B92='[1]DROP-DOWNS'!$S$21),R92,0)</f>
        <v>0</v>
      </c>
      <c r="V92" s="134"/>
      <c r="W92" s="106"/>
      <c r="X92" s="98"/>
      <c r="Y92" s="98"/>
      <c r="Z92" s="98"/>
      <c r="AA92" s="98"/>
    </row>
    <row r="93" spans="1:27" ht="39.950000000000003" hidden="1" customHeight="1" x14ac:dyDescent="0.25">
      <c r="A93" s="105"/>
      <c r="B93" s="327"/>
      <c r="C93" s="328"/>
      <c r="D93" s="329"/>
      <c r="E93" s="330" t="str">
        <f t="shared" ref="E93:E95" si="21">IF(B93="","Select Category in Column B",0)</f>
        <v>Select Category in Column B</v>
      </c>
      <c r="F93" s="331"/>
      <c r="G93" s="332"/>
      <c r="H93" s="330" t="str">
        <f t="shared" ref="H93:H95" si="22">IF(B93="","Select Category in Column B",0)</f>
        <v>Select Category in Column B</v>
      </c>
      <c r="I93" s="331"/>
      <c r="J93" s="331"/>
      <c r="K93" s="331"/>
      <c r="L93" s="331"/>
      <c r="M93" s="331"/>
      <c r="N93" s="331"/>
      <c r="O93" s="332"/>
      <c r="P93" s="135"/>
      <c r="Q93" s="133"/>
      <c r="R93" s="40">
        <f t="shared" ref="R93:R95" si="23">ROUND(Q93*P93,0)</f>
        <v>0</v>
      </c>
      <c r="S93" s="105"/>
      <c r="T93" s="106"/>
      <c r="U93" s="110">
        <f>IF(OR(B93='[1]DROP-DOWNS'!S18,B93='[1]DROP-DOWNS'!S19,B93='[1]DROP-DOWNS'!S20,B93='[1]DROP-DOWNS'!S21),R93,0)</f>
        <v>0</v>
      </c>
      <c r="V93" s="134"/>
      <c r="W93" s="106"/>
      <c r="X93" s="98"/>
      <c r="Y93" s="98"/>
      <c r="Z93" s="98"/>
      <c r="AA93" s="98"/>
    </row>
    <row r="94" spans="1:27" ht="39.950000000000003" hidden="1" customHeight="1" x14ac:dyDescent="0.25">
      <c r="A94" s="105"/>
      <c r="B94" s="327"/>
      <c r="C94" s="328"/>
      <c r="D94" s="329"/>
      <c r="E94" s="330" t="str">
        <f t="shared" si="21"/>
        <v>Select Category in Column B</v>
      </c>
      <c r="F94" s="331"/>
      <c r="G94" s="332"/>
      <c r="H94" s="330" t="str">
        <f t="shared" si="22"/>
        <v>Select Category in Column B</v>
      </c>
      <c r="I94" s="331"/>
      <c r="J94" s="331"/>
      <c r="K94" s="331"/>
      <c r="L94" s="331"/>
      <c r="M94" s="331"/>
      <c r="N94" s="331"/>
      <c r="O94" s="332"/>
      <c r="P94" s="136"/>
      <c r="Q94" s="133"/>
      <c r="R94" s="40">
        <f t="shared" si="23"/>
        <v>0</v>
      </c>
      <c r="S94" s="105"/>
      <c r="T94" s="106"/>
      <c r="U94" s="110">
        <f>IF(OR(B94='[1]DROP-DOWNS'!S18,B94='[1]DROP-DOWNS'!S19,B94='[1]DROP-DOWNS'!S20,B94='[1]DROP-DOWNS'!S21),R94,0)</f>
        <v>0</v>
      </c>
      <c r="V94" s="134"/>
      <c r="W94" s="106"/>
      <c r="X94" s="98"/>
      <c r="Y94" s="98"/>
      <c r="Z94" s="98"/>
      <c r="AA94" s="98"/>
    </row>
    <row r="95" spans="1:27" ht="39.950000000000003" hidden="1" customHeight="1" x14ac:dyDescent="0.25">
      <c r="A95" s="105"/>
      <c r="B95" s="327"/>
      <c r="C95" s="328"/>
      <c r="D95" s="329" t="str">
        <f>IF(B95="","Select Travel Category in Column B.",0)</f>
        <v>Select Travel Category in Column B.</v>
      </c>
      <c r="E95" s="330" t="str">
        <f t="shared" si="21"/>
        <v>Select Category in Column B</v>
      </c>
      <c r="F95" s="331"/>
      <c r="G95" s="332"/>
      <c r="H95" s="330" t="str">
        <f t="shared" si="22"/>
        <v>Select Category in Column B</v>
      </c>
      <c r="I95" s="331"/>
      <c r="J95" s="331"/>
      <c r="K95" s="331"/>
      <c r="L95" s="331"/>
      <c r="M95" s="331"/>
      <c r="N95" s="331"/>
      <c r="O95" s="332"/>
      <c r="P95" s="136"/>
      <c r="Q95" s="133"/>
      <c r="R95" s="40">
        <f t="shared" si="23"/>
        <v>0</v>
      </c>
      <c r="S95" s="105"/>
      <c r="T95" s="106"/>
      <c r="U95" s="110">
        <f>IF(OR(B95='[1]DROP-DOWNS'!S18,B95='[1]DROP-DOWNS'!S19,B95='[1]DROP-DOWNS'!S20,B95='[1]DROP-DOWNS'!S21),R95,0)</f>
        <v>0</v>
      </c>
      <c r="V95" s="134"/>
      <c r="W95" s="106"/>
      <c r="X95" s="98"/>
      <c r="Y95" s="98"/>
      <c r="Z95" s="98"/>
      <c r="AA95" s="98"/>
    </row>
    <row r="96" spans="1:27" ht="18" customHeight="1" x14ac:dyDescent="0.25">
      <c r="A96" s="105"/>
      <c r="B96" s="248" t="s">
        <v>103</v>
      </c>
      <c r="C96" s="249"/>
      <c r="D96" s="249"/>
      <c r="E96" s="249"/>
      <c r="F96" s="249"/>
      <c r="G96" s="249"/>
      <c r="H96" s="249"/>
      <c r="I96" s="249"/>
      <c r="J96" s="249"/>
      <c r="K96" s="249"/>
      <c r="L96" s="249"/>
      <c r="M96" s="249"/>
      <c r="N96" s="249"/>
      <c r="O96" s="249"/>
      <c r="P96" s="249"/>
      <c r="Q96" s="250"/>
      <c r="R96" s="53">
        <f>ROUND(SUM(R89:R95),0)</f>
        <v>0</v>
      </c>
      <c r="S96" s="105"/>
      <c r="T96" s="106"/>
      <c r="U96" s="137">
        <f>SUM(U89:U95)</f>
        <v>0</v>
      </c>
      <c r="V96" s="134"/>
      <c r="W96" s="106"/>
      <c r="X96" s="119">
        <f>R96</f>
        <v>0</v>
      </c>
      <c r="Y96" s="98"/>
      <c r="Z96" s="98"/>
      <c r="AA96" s="98"/>
    </row>
    <row r="97" spans="1:27" ht="15.75" customHeight="1" x14ac:dyDescent="0.25">
      <c r="A97" s="105"/>
      <c r="B97" s="294" t="s">
        <v>104</v>
      </c>
      <c r="C97" s="278"/>
      <c r="D97" s="278"/>
      <c r="E97" s="278"/>
      <c r="F97" s="278"/>
      <c r="G97" s="278"/>
      <c r="H97" s="278"/>
      <c r="I97" s="278"/>
      <c r="J97" s="278"/>
      <c r="K97" s="278"/>
      <c r="L97" s="278"/>
      <c r="M97" s="278"/>
      <c r="N97" s="278"/>
      <c r="O97" s="278"/>
      <c r="P97" s="278"/>
      <c r="Q97" s="278"/>
      <c r="R97" s="279"/>
      <c r="S97" s="105"/>
      <c r="T97" s="106"/>
      <c r="U97" s="106"/>
      <c r="V97" s="134"/>
      <c r="W97" s="106"/>
      <c r="X97" s="98"/>
      <c r="Y97" s="98"/>
      <c r="Z97" s="98"/>
      <c r="AA97" s="98"/>
    </row>
    <row r="98" spans="1:27" ht="39.950000000000003" customHeight="1" x14ac:dyDescent="0.25">
      <c r="A98" s="105"/>
      <c r="B98" s="333" t="s">
        <v>105</v>
      </c>
      <c r="C98" s="334"/>
      <c r="D98" s="335"/>
      <c r="E98" s="333" t="s">
        <v>106</v>
      </c>
      <c r="F98" s="334"/>
      <c r="G98" s="334"/>
      <c r="H98" s="334"/>
      <c r="I98" s="334"/>
      <c r="J98" s="334"/>
      <c r="K98" s="334"/>
      <c r="L98" s="334"/>
      <c r="M98" s="334"/>
      <c r="N98" s="334"/>
      <c r="O98" s="334"/>
      <c r="P98" s="334"/>
      <c r="Q98" s="334"/>
      <c r="R98" s="335"/>
      <c r="S98" s="105"/>
      <c r="T98" s="106"/>
      <c r="U98" s="106"/>
      <c r="V98" s="134"/>
      <c r="W98" s="106"/>
      <c r="X98" s="98"/>
      <c r="Y98" s="98"/>
      <c r="Z98" s="98"/>
      <c r="AA98" s="98"/>
    </row>
    <row r="99" spans="1:27" ht="39.950000000000003" customHeight="1" x14ac:dyDescent="0.25">
      <c r="A99" s="105"/>
      <c r="B99" s="323"/>
      <c r="C99" s="323"/>
      <c r="D99" s="323"/>
      <c r="E99" s="287" t="str">
        <f>IF(B99="","Select Category in Column B","")</f>
        <v>Select Category in Column B</v>
      </c>
      <c r="F99" s="287"/>
      <c r="G99" s="287"/>
      <c r="H99" s="287"/>
      <c r="I99" s="287"/>
      <c r="J99" s="287"/>
      <c r="K99" s="287"/>
      <c r="L99" s="287"/>
      <c r="M99" s="287"/>
      <c r="N99" s="287"/>
      <c r="O99" s="287"/>
      <c r="P99" s="287"/>
      <c r="Q99" s="287"/>
      <c r="R99" s="52"/>
      <c r="S99" s="105"/>
      <c r="T99" s="106"/>
      <c r="U99" s="106"/>
      <c r="V99" s="134"/>
      <c r="W99" s="106"/>
      <c r="X99" s="98"/>
      <c r="Y99" s="98"/>
      <c r="Z99" s="98"/>
      <c r="AA99" s="98"/>
    </row>
    <row r="100" spans="1:27" ht="39.950000000000003" customHeight="1" x14ac:dyDescent="0.25">
      <c r="A100" s="105"/>
      <c r="B100" s="323"/>
      <c r="C100" s="323"/>
      <c r="D100" s="323"/>
      <c r="E100" s="287" t="str">
        <f t="shared" ref="E100:E104" si="24">IF(B100="","Select Category in Column B","")</f>
        <v>Select Category in Column B</v>
      </c>
      <c r="F100" s="287"/>
      <c r="G100" s="287"/>
      <c r="H100" s="287"/>
      <c r="I100" s="287"/>
      <c r="J100" s="287"/>
      <c r="K100" s="287"/>
      <c r="L100" s="287"/>
      <c r="M100" s="287"/>
      <c r="N100" s="287"/>
      <c r="O100" s="287"/>
      <c r="P100" s="287"/>
      <c r="Q100" s="287"/>
      <c r="R100" s="52"/>
      <c r="S100" s="105"/>
      <c r="T100" s="106"/>
      <c r="U100" s="106"/>
      <c r="V100" s="134"/>
      <c r="W100" s="106"/>
      <c r="X100" s="98"/>
      <c r="Y100" s="98"/>
      <c r="Z100" s="98"/>
      <c r="AA100" s="98"/>
    </row>
    <row r="101" spans="1:27" ht="39.950000000000003" customHeight="1" x14ac:dyDescent="0.25">
      <c r="A101" s="105"/>
      <c r="B101" s="323"/>
      <c r="C101" s="323"/>
      <c r="D101" s="323"/>
      <c r="E101" s="287" t="str">
        <f t="shared" si="24"/>
        <v>Select Category in Column B</v>
      </c>
      <c r="F101" s="287"/>
      <c r="G101" s="287"/>
      <c r="H101" s="287"/>
      <c r="I101" s="287"/>
      <c r="J101" s="287"/>
      <c r="K101" s="287"/>
      <c r="L101" s="287"/>
      <c r="M101" s="287"/>
      <c r="N101" s="287"/>
      <c r="O101" s="287"/>
      <c r="P101" s="287"/>
      <c r="Q101" s="287"/>
      <c r="R101" s="52"/>
      <c r="S101" s="105"/>
      <c r="T101" s="106"/>
      <c r="U101" s="106"/>
      <c r="V101" s="134"/>
      <c r="W101" s="106"/>
      <c r="X101" s="98"/>
      <c r="Y101" s="98"/>
      <c r="Z101" s="98"/>
      <c r="AA101" s="98"/>
    </row>
    <row r="102" spans="1:27" ht="39.950000000000003" customHeight="1" x14ac:dyDescent="0.25">
      <c r="A102" s="105"/>
      <c r="B102" s="323"/>
      <c r="C102" s="323"/>
      <c r="D102" s="323"/>
      <c r="E102" s="287" t="str">
        <f t="shared" si="24"/>
        <v>Select Category in Column B</v>
      </c>
      <c r="F102" s="287"/>
      <c r="G102" s="287"/>
      <c r="H102" s="287"/>
      <c r="I102" s="287"/>
      <c r="J102" s="287"/>
      <c r="K102" s="287"/>
      <c r="L102" s="287"/>
      <c r="M102" s="287"/>
      <c r="N102" s="287"/>
      <c r="O102" s="287"/>
      <c r="P102" s="287"/>
      <c r="Q102" s="287"/>
      <c r="R102" s="52"/>
      <c r="S102" s="105"/>
      <c r="T102" s="106"/>
      <c r="U102" s="106"/>
      <c r="V102" s="106"/>
      <c r="W102" s="106"/>
      <c r="X102" s="98"/>
      <c r="Y102" s="98"/>
      <c r="Z102" s="98"/>
      <c r="AA102" s="98"/>
    </row>
    <row r="103" spans="1:27" ht="39.950000000000003" customHeight="1" x14ac:dyDescent="0.25">
      <c r="A103" s="105"/>
      <c r="B103" s="323"/>
      <c r="C103" s="323"/>
      <c r="D103" s="323"/>
      <c r="E103" s="287" t="str">
        <f t="shared" si="24"/>
        <v>Select Category in Column B</v>
      </c>
      <c r="F103" s="287"/>
      <c r="G103" s="287"/>
      <c r="H103" s="287"/>
      <c r="I103" s="287"/>
      <c r="J103" s="287"/>
      <c r="K103" s="287"/>
      <c r="L103" s="287"/>
      <c r="M103" s="287"/>
      <c r="N103" s="287"/>
      <c r="O103" s="287"/>
      <c r="P103" s="287"/>
      <c r="Q103" s="287"/>
      <c r="R103" s="52"/>
      <c r="S103" s="105"/>
      <c r="T103" s="106"/>
      <c r="U103" s="106"/>
      <c r="V103" s="106"/>
      <c r="W103" s="106"/>
      <c r="X103" s="98"/>
      <c r="Y103" s="98"/>
      <c r="Z103" s="98"/>
      <c r="AA103" s="98"/>
    </row>
    <row r="104" spans="1:27" ht="39.950000000000003" customHeight="1" x14ac:dyDescent="0.25">
      <c r="A104" s="105"/>
      <c r="B104" s="323"/>
      <c r="C104" s="323"/>
      <c r="D104" s="323"/>
      <c r="E104" s="287" t="str">
        <f t="shared" si="24"/>
        <v>Select Category in Column B</v>
      </c>
      <c r="F104" s="287"/>
      <c r="G104" s="287"/>
      <c r="H104" s="287"/>
      <c r="I104" s="287"/>
      <c r="J104" s="287"/>
      <c r="K104" s="287"/>
      <c r="L104" s="287"/>
      <c r="M104" s="287"/>
      <c r="N104" s="287"/>
      <c r="O104" s="287"/>
      <c r="P104" s="287"/>
      <c r="Q104" s="287"/>
      <c r="R104" s="52"/>
      <c r="S104" s="105"/>
      <c r="T104" s="106"/>
      <c r="U104" s="106"/>
      <c r="V104" s="106"/>
      <c r="W104" s="106"/>
      <c r="X104" s="98"/>
      <c r="Y104" s="98"/>
      <c r="Z104" s="98"/>
      <c r="AA104" s="98"/>
    </row>
    <row r="105" spans="1:27" ht="19.350000000000001" customHeight="1" x14ac:dyDescent="0.25">
      <c r="A105" s="105"/>
      <c r="B105" s="248" t="s">
        <v>107</v>
      </c>
      <c r="C105" s="249"/>
      <c r="D105" s="249"/>
      <c r="E105" s="249"/>
      <c r="F105" s="249"/>
      <c r="G105" s="249"/>
      <c r="H105" s="249"/>
      <c r="I105" s="249"/>
      <c r="J105" s="249"/>
      <c r="K105" s="249"/>
      <c r="L105" s="249"/>
      <c r="M105" s="249"/>
      <c r="N105" s="249"/>
      <c r="O105" s="249"/>
      <c r="P105" s="249"/>
      <c r="Q105" s="250"/>
      <c r="R105" s="53">
        <f>ROUND(SUM(R99:R104),0)</f>
        <v>0</v>
      </c>
      <c r="S105" s="105"/>
      <c r="T105" s="106"/>
      <c r="U105" s="106"/>
      <c r="V105" s="106"/>
      <c r="W105" s="106"/>
      <c r="X105" s="119">
        <f>R105</f>
        <v>0</v>
      </c>
      <c r="Y105" s="98"/>
      <c r="Z105" s="98"/>
      <c r="AA105" s="98"/>
    </row>
    <row r="106" spans="1:27" ht="15.75" customHeight="1" x14ac:dyDescent="0.25">
      <c r="A106" s="105"/>
      <c r="B106" s="348" t="s">
        <v>108</v>
      </c>
      <c r="C106" s="349"/>
      <c r="D106" s="349"/>
      <c r="E106" s="349"/>
      <c r="F106" s="349"/>
      <c r="G106" s="349"/>
      <c r="H106" s="349"/>
      <c r="I106" s="349"/>
      <c r="J106" s="349"/>
      <c r="K106" s="349"/>
      <c r="L106" s="349"/>
      <c r="M106" s="349"/>
      <c r="N106" s="349"/>
      <c r="O106" s="349"/>
      <c r="P106" s="349"/>
      <c r="Q106" s="349"/>
      <c r="R106" s="279"/>
      <c r="S106" s="105"/>
      <c r="T106" s="106"/>
      <c r="U106" s="106"/>
      <c r="V106" s="106"/>
      <c r="W106" s="106"/>
      <c r="X106" s="98"/>
      <c r="Y106" s="98"/>
      <c r="Z106" s="98"/>
      <c r="AA106" s="98"/>
    </row>
    <row r="107" spans="1:27" ht="15.75" customHeight="1" x14ac:dyDescent="0.25">
      <c r="A107" s="105"/>
      <c r="B107" s="138"/>
      <c r="C107" s="139"/>
      <c r="D107" s="139"/>
      <c r="E107" s="139"/>
      <c r="F107" s="139"/>
      <c r="G107" s="139"/>
      <c r="H107" s="139"/>
      <c r="I107" s="139"/>
      <c r="J107" s="139"/>
      <c r="K107" s="139"/>
      <c r="L107" s="139"/>
      <c r="M107" s="139"/>
      <c r="N107" s="139"/>
      <c r="O107" s="139"/>
      <c r="P107" s="139"/>
      <c r="Q107" s="140"/>
      <c r="R107" s="141"/>
      <c r="S107" s="105"/>
      <c r="T107" s="106"/>
      <c r="U107" s="106"/>
      <c r="V107" s="106"/>
      <c r="W107" s="106"/>
      <c r="X107" s="98"/>
      <c r="Y107" s="98"/>
      <c r="Z107" s="98"/>
      <c r="AA107" s="98"/>
    </row>
    <row r="108" spans="1:27" ht="15.6" customHeight="1" x14ac:dyDescent="0.25">
      <c r="A108" s="105"/>
      <c r="B108" s="142"/>
      <c r="C108" s="175"/>
      <c r="D108" s="175"/>
      <c r="E108" s="175"/>
      <c r="F108" s="175"/>
      <c r="G108" s="175"/>
      <c r="H108" s="200"/>
      <c r="I108" s="358" t="s">
        <v>110</v>
      </c>
      <c r="J108" s="359"/>
      <c r="K108" s="359"/>
      <c r="L108" s="359"/>
      <c r="M108" s="359"/>
      <c r="N108" s="360"/>
      <c r="O108" s="364">
        <f>Cover!$C$16</f>
        <v>0</v>
      </c>
      <c r="P108" s="365"/>
      <c r="Q108" s="143"/>
      <c r="R108" s="144"/>
      <c r="S108" s="105"/>
      <c r="T108" s="106"/>
      <c r="U108" s="145">
        <f>O108</f>
        <v>0</v>
      </c>
      <c r="V108" s="106"/>
      <c r="W108" s="106"/>
      <c r="X108" s="98"/>
      <c r="Y108" s="98"/>
      <c r="Z108" s="98"/>
      <c r="AA108" s="98"/>
    </row>
    <row r="109" spans="1:27" ht="14.1" hidden="1" customHeight="1" x14ac:dyDescent="0.25">
      <c r="A109" s="105"/>
      <c r="B109" s="142"/>
      <c r="C109" s="175"/>
      <c r="D109" s="175"/>
      <c r="E109" s="175"/>
      <c r="F109" s="175"/>
      <c r="G109" s="175"/>
      <c r="H109" s="200"/>
      <c r="I109" s="366" t="s">
        <v>111</v>
      </c>
      <c r="J109" s="356"/>
      <c r="K109" s="356"/>
      <c r="L109" s="356"/>
      <c r="M109" s="356"/>
      <c r="N109" s="202"/>
      <c r="O109" s="367">
        <f>(R105+R96+R86+R77+R69+R60+R55+R47+R19)-F133</f>
        <v>0</v>
      </c>
      <c r="P109" s="368"/>
      <c r="Q109" s="143"/>
      <c r="R109" s="144"/>
      <c r="S109" s="105"/>
      <c r="T109" s="106"/>
      <c r="U109" s="106"/>
      <c r="V109" s="106"/>
      <c r="W109" s="106"/>
      <c r="X109" s="98"/>
      <c r="Y109" s="98"/>
      <c r="Z109" s="98"/>
      <c r="AA109" s="98"/>
    </row>
    <row r="110" spans="1:27" ht="14.1" hidden="1" customHeight="1" x14ac:dyDescent="0.25">
      <c r="A110" s="105"/>
      <c r="B110" s="142" t="s">
        <v>112</v>
      </c>
      <c r="C110" s="175"/>
      <c r="D110" s="175"/>
      <c r="E110" s="175"/>
      <c r="F110" s="175"/>
      <c r="G110" s="175"/>
      <c r="H110" s="200"/>
      <c r="I110" s="201"/>
      <c r="J110" s="202"/>
      <c r="K110" s="202"/>
      <c r="L110" s="202"/>
      <c r="M110" s="202"/>
      <c r="N110" s="202"/>
      <c r="O110" s="369">
        <f>(O108+1)*O109</f>
        <v>0</v>
      </c>
      <c r="P110" s="368"/>
      <c r="Q110" s="143"/>
      <c r="R110" s="144"/>
      <c r="S110" s="105"/>
      <c r="T110" s="106"/>
      <c r="U110" s="106"/>
      <c r="V110" s="106"/>
      <c r="W110" s="106"/>
      <c r="X110" s="98"/>
      <c r="Y110" s="98"/>
      <c r="Z110" s="98"/>
      <c r="AA110" s="98"/>
    </row>
    <row r="111" spans="1:27" ht="15.75" customHeight="1" x14ac:dyDescent="0.25">
      <c r="A111" s="105"/>
      <c r="B111" s="142"/>
      <c r="C111" s="175"/>
      <c r="D111" s="175"/>
      <c r="E111" s="175"/>
      <c r="F111" s="175"/>
      <c r="G111" s="175"/>
      <c r="H111" s="200"/>
      <c r="I111" s="139"/>
      <c r="J111" s="139"/>
      <c r="K111" s="139"/>
      <c r="L111" s="139"/>
      <c r="M111" s="139"/>
      <c r="N111" s="139"/>
      <c r="O111" s="139"/>
      <c r="P111" s="139"/>
      <c r="Q111" s="143"/>
      <c r="R111" s="144"/>
      <c r="S111" s="105"/>
      <c r="T111" s="106"/>
      <c r="U111" s="106"/>
      <c r="V111" s="106"/>
      <c r="W111" s="106"/>
      <c r="X111" s="98"/>
      <c r="Y111" s="98"/>
      <c r="Z111" s="98"/>
      <c r="AA111" s="98"/>
    </row>
    <row r="112" spans="1:27" ht="15.75" customHeight="1" x14ac:dyDescent="0.25">
      <c r="A112" s="105"/>
      <c r="B112" s="142"/>
      <c r="C112" s="175"/>
      <c r="D112" s="175"/>
      <c r="E112" s="175"/>
      <c r="F112" s="175"/>
      <c r="G112" s="175"/>
      <c r="H112" s="200"/>
      <c r="I112" s="150"/>
      <c r="J112" s="150"/>
      <c r="K112" s="150"/>
      <c r="L112" s="150"/>
      <c r="M112" s="150"/>
      <c r="N112" s="150"/>
      <c r="O112" s="150"/>
      <c r="P112" s="150"/>
      <c r="Q112" s="143"/>
      <c r="R112" s="144"/>
      <c r="S112" s="105"/>
      <c r="T112" s="106"/>
      <c r="U112" s="106"/>
      <c r="V112" s="106"/>
      <c r="W112" s="106"/>
      <c r="X112" s="98"/>
      <c r="Y112" s="98"/>
      <c r="Z112" s="98"/>
      <c r="AA112" s="98"/>
    </row>
    <row r="113" spans="1:27" ht="15.75" customHeight="1" x14ac:dyDescent="0.25">
      <c r="A113" s="105"/>
      <c r="B113" s="142"/>
      <c r="C113" s="175"/>
      <c r="D113" s="175"/>
      <c r="E113" s="175"/>
      <c r="F113" s="175"/>
      <c r="G113" s="175"/>
      <c r="H113" s="200"/>
      <c r="I113" s="358" t="s">
        <v>116</v>
      </c>
      <c r="J113" s="359"/>
      <c r="K113" s="359"/>
      <c r="L113" s="359"/>
      <c r="M113" s="359"/>
      <c r="N113" s="360"/>
      <c r="O113" s="354">
        <f>' Budget'!K139</f>
        <v>0</v>
      </c>
      <c r="P113" s="355"/>
      <c r="Q113" s="143"/>
      <c r="R113" s="144"/>
      <c r="S113" s="105"/>
      <c r="T113" s="106"/>
      <c r="U113" s="106"/>
      <c r="V113" s="106"/>
      <c r="W113" s="106"/>
      <c r="X113" s="98"/>
      <c r="Y113" s="98"/>
      <c r="Z113" s="98"/>
      <c r="AA113" s="98"/>
    </row>
    <row r="114" spans="1:27" ht="16.5" customHeight="1" x14ac:dyDescent="0.25">
      <c r="A114" s="105"/>
      <c r="B114" s="176"/>
      <c r="C114" s="150"/>
      <c r="D114" s="150"/>
      <c r="E114" s="150"/>
      <c r="F114" s="150"/>
      <c r="G114" s="150"/>
      <c r="H114" s="200"/>
      <c r="I114" s="200"/>
      <c r="J114" s="200"/>
      <c r="K114" s="200"/>
      <c r="L114" s="200"/>
      <c r="M114" s="357"/>
      <c r="N114" s="357"/>
      <c r="O114" s="357"/>
      <c r="P114" s="357"/>
      <c r="Q114" s="357"/>
      <c r="R114" s="151" t="s">
        <v>76</v>
      </c>
      <c r="S114" s="105"/>
      <c r="T114" s="106"/>
      <c r="U114" s="106"/>
      <c r="V114" s="106"/>
      <c r="W114" s="106"/>
      <c r="X114" s="98"/>
      <c r="Y114" s="98"/>
      <c r="Z114" s="98"/>
      <c r="AA114" s="98"/>
    </row>
    <row r="115" spans="1:27" x14ac:dyDescent="0.25">
      <c r="A115" s="105"/>
      <c r="B115" s="203"/>
      <c r="C115" s="249"/>
      <c r="D115" s="249"/>
      <c r="E115" s="249"/>
      <c r="F115" s="204"/>
      <c r="G115" s="204"/>
      <c r="H115" s="204"/>
      <c r="I115" s="249" t="s">
        <v>117</v>
      </c>
      <c r="J115" s="249"/>
      <c r="K115" s="249"/>
      <c r="L115" s="249"/>
      <c r="M115" s="249"/>
      <c r="N115" s="249"/>
      <c r="O115" s="249"/>
      <c r="P115" s="249"/>
      <c r="Q115" s="250"/>
      <c r="R115" s="57"/>
      <c r="S115" s="105"/>
      <c r="T115" s="106"/>
      <c r="U115" s="106"/>
      <c r="V115" s="106"/>
      <c r="W115" s="106"/>
      <c r="X115" s="119">
        <f>R115</f>
        <v>0</v>
      </c>
      <c r="Y115" s="98"/>
      <c r="Z115" s="98"/>
      <c r="AA115" s="98"/>
    </row>
    <row r="116" spans="1:27" ht="15.75" customHeight="1" x14ac:dyDescent="0.25">
      <c r="A116" s="105"/>
      <c r="B116" s="348" t="s">
        <v>118</v>
      </c>
      <c r="C116" s="349"/>
      <c r="D116" s="349"/>
      <c r="E116" s="349"/>
      <c r="F116" s="349"/>
      <c r="G116" s="349"/>
      <c r="H116" s="349"/>
      <c r="I116" s="349"/>
      <c r="J116" s="349"/>
      <c r="K116" s="349"/>
      <c r="L116" s="349"/>
      <c r="M116" s="349"/>
      <c r="N116" s="349"/>
      <c r="O116" s="349"/>
      <c r="P116" s="349"/>
      <c r="Q116" s="349"/>
      <c r="R116" s="205"/>
      <c r="S116" s="105"/>
      <c r="T116" s="106"/>
      <c r="U116" s="106"/>
      <c r="V116" s="106"/>
      <c r="W116" s="106"/>
      <c r="X116" s="98"/>
      <c r="Y116" s="98"/>
      <c r="Z116" s="98"/>
      <c r="AA116" s="98"/>
    </row>
    <row r="117" spans="1:27" ht="39.950000000000003" customHeight="1" x14ac:dyDescent="0.25">
      <c r="A117" s="105"/>
      <c r="B117" s="350" t="s">
        <v>119</v>
      </c>
      <c r="C117" s="351"/>
      <c r="D117" s="351"/>
      <c r="E117" s="351"/>
      <c r="F117" s="351"/>
      <c r="G117" s="351"/>
      <c r="H117" s="351"/>
      <c r="I117" s="351"/>
      <c r="J117" s="351"/>
      <c r="K117" s="351"/>
      <c r="L117" s="351"/>
      <c r="M117" s="351"/>
      <c r="N117" s="351"/>
      <c r="O117" s="351"/>
      <c r="P117" s="351"/>
      <c r="Q117" s="352"/>
      <c r="R117" s="207" t="s">
        <v>76</v>
      </c>
      <c r="S117" s="105"/>
      <c r="T117" s="106"/>
      <c r="U117" s="106"/>
      <c r="V117" s="106"/>
      <c r="W117" s="106"/>
      <c r="X117" s="98"/>
      <c r="Y117" s="98"/>
      <c r="Z117" s="98"/>
      <c r="AA117" s="98"/>
    </row>
    <row r="118" spans="1:27" ht="30" customHeight="1" x14ac:dyDescent="0.25">
      <c r="A118" s="105"/>
      <c r="B118" s="280"/>
      <c r="C118" s="281"/>
      <c r="D118" s="281"/>
      <c r="E118" s="281"/>
      <c r="F118" s="281"/>
      <c r="G118" s="281"/>
      <c r="H118" s="281"/>
      <c r="I118" s="281"/>
      <c r="J118" s="281"/>
      <c r="K118" s="281"/>
      <c r="L118" s="281"/>
      <c r="M118" s="281"/>
      <c r="N118" s="281"/>
      <c r="O118" s="281"/>
      <c r="P118" s="281"/>
      <c r="Q118" s="282"/>
      <c r="R118" s="58"/>
      <c r="S118" s="105"/>
      <c r="T118" s="106"/>
      <c r="U118" s="106"/>
      <c r="V118" s="106"/>
      <c r="W118" s="106"/>
      <c r="X118" s="98"/>
      <c r="Y118" s="98"/>
      <c r="Z118" s="98"/>
      <c r="AA118" s="98"/>
    </row>
    <row r="119" spans="1:27" ht="18.600000000000001" customHeight="1" x14ac:dyDescent="0.25">
      <c r="A119" s="105"/>
      <c r="B119" s="248" t="s">
        <v>120</v>
      </c>
      <c r="C119" s="249"/>
      <c r="D119" s="249"/>
      <c r="E119" s="249"/>
      <c r="F119" s="249"/>
      <c r="G119" s="249"/>
      <c r="H119" s="249"/>
      <c r="I119" s="249"/>
      <c r="J119" s="249"/>
      <c r="K119" s="249"/>
      <c r="L119" s="249"/>
      <c r="M119" s="249"/>
      <c r="N119" s="249"/>
      <c r="O119" s="249"/>
      <c r="P119" s="249"/>
      <c r="Q119" s="250"/>
      <c r="R119" s="53">
        <f>ROUND(R118,0)</f>
        <v>0</v>
      </c>
      <c r="S119" s="105"/>
      <c r="T119" s="106"/>
      <c r="U119" s="106"/>
      <c r="V119" s="106"/>
      <c r="W119" s="106"/>
      <c r="X119" s="119">
        <f>R119</f>
        <v>0</v>
      </c>
      <c r="Y119" s="98"/>
      <c r="Z119" s="98"/>
      <c r="AA119" s="98"/>
    </row>
    <row r="120" spans="1:27" ht="18.600000000000001" customHeight="1" x14ac:dyDescent="0.25">
      <c r="A120" s="105"/>
      <c r="B120" s="152"/>
      <c r="C120" s="153"/>
      <c r="D120" s="153"/>
      <c r="E120" s="153"/>
      <c r="F120" s="153"/>
      <c r="G120" s="153"/>
      <c r="H120" s="153"/>
      <c r="I120" s="153"/>
      <c r="J120" s="153"/>
      <c r="K120" s="153"/>
      <c r="L120" s="153"/>
      <c r="M120" s="153"/>
      <c r="N120" s="153"/>
      <c r="O120" s="153"/>
      <c r="P120" s="153"/>
      <c r="Q120" s="153"/>
      <c r="R120" s="205"/>
      <c r="S120" s="105"/>
      <c r="T120" s="106"/>
      <c r="U120" s="106"/>
      <c r="V120" s="106"/>
      <c r="W120" s="106"/>
      <c r="X120" s="119"/>
      <c r="Y120" s="98"/>
      <c r="Z120" s="98"/>
      <c r="AA120" s="98"/>
    </row>
    <row r="121" spans="1:27" ht="34.5" customHeight="1" x14ac:dyDescent="0.25">
      <c r="A121" s="105"/>
      <c r="B121" s="342" t="s">
        <v>154</v>
      </c>
      <c r="C121" s="343"/>
      <c r="D121" s="343"/>
      <c r="E121" s="343"/>
      <c r="F121" s="343"/>
      <c r="G121" s="343"/>
      <c r="H121" s="343"/>
      <c r="I121" s="343"/>
      <c r="J121" s="343"/>
      <c r="K121" s="343"/>
      <c r="L121" s="343"/>
      <c r="M121" s="343"/>
      <c r="N121" s="343"/>
      <c r="O121" s="343"/>
      <c r="P121" s="343"/>
      <c r="Q121" s="344"/>
      <c r="R121" s="53">
        <f>SUM(R119+R115+R105+R96+R86+R77+R69+R60+R55+R47+R19)</f>
        <v>0</v>
      </c>
      <c r="S121" s="105"/>
      <c r="T121" s="106"/>
      <c r="U121" s="154"/>
      <c r="V121" s="155"/>
      <c r="W121" s="106"/>
      <c r="X121" s="98"/>
      <c r="Y121" s="98"/>
      <c r="Z121" s="98"/>
      <c r="AA121" s="98"/>
    </row>
    <row r="122" spans="1:27" ht="15" customHeight="1" x14ac:dyDescent="0.25">
      <c r="A122" s="105"/>
      <c r="B122" s="105"/>
      <c r="C122" s="105"/>
      <c r="D122" s="105"/>
      <c r="E122" s="105"/>
      <c r="F122" s="105"/>
      <c r="G122" s="105"/>
      <c r="H122" s="105"/>
      <c r="I122" s="105"/>
      <c r="J122" s="105"/>
      <c r="K122" s="105"/>
      <c r="L122" s="105"/>
      <c r="M122" s="105"/>
      <c r="N122" s="105"/>
      <c r="O122" s="105"/>
      <c r="P122" s="105"/>
      <c r="Q122" s="105"/>
      <c r="R122" s="105"/>
      <c r="S122" s="105"/>
      <c r="T122" s="106"/>
      <c r="U122" s="154" t="s">
        <v>121</v>
      </c>
      <c r="V122" s="155">
        <f>U96+R105+R63+R67+R55+R19+R119+R115</f>
        <v>0</v>
      </c>
      <c r="W122" s="106"/>
      <c r="X122" s="98"/>
      <c r="Y122" s="98"/>
      <c r="Z122" s="98"/>
      <c r="AA122" s="98"/>
    </row>
    <row r="123" spans="1:27" hidden="1" x14ac:dyDescent="0.25">
      <c r="A123" s="106"/>
      <c r="B123" s="106"/>
      <c r="C123" s="106"/>
      <c r="D123" s="106"/>
      <c r="E123" s="106"/>
      <c r="F123" s="106"/>
      <c r="G123" s="106"/>
      <c r="H123" s="106"/>
      <c r="I123" s="106"/>
      <c r="J123" s="106"/>
      <c r="K123" s="106"/>
      <c r="L123" s="106"/>
      <c r="M123" s="106"/>
      <c r="N123" s="106"/>
      <c r="O123" s="106"/>
      <c r="P123" s="106"/>
      <c r="Q123" s="106"/>
      <c r="R123" s="145" t="e">
        <f>R121/' Budget'!R118</f>
        <v>#DIV/0!</v>
      </c>
      <c r="S123" s="106"/>
      <c r="T123" s="106"/>
      <c r="U123" s="106"/>
      <c r="V123" s="106"/>
      <c r="W123" s="106"/>
      <c r="X123" s="98"/>
      <c r="Y123" s="98"/>
      <c r="Z123" s="98"/>
      <c r="AA123" s="98"/>
    </row>
    <row r="124" spans="1:27" hidden="1" x14ac:dyDescent="0.25">
      <c r="A124" s="98"/>
      <c r="B124" s="98"/>
      <c r="C124" s="98"/>
      <c r="D124" s="98"/>
      <c r="E124" s="156"/>
      <c r="F124" s="100"/>
      <c r="G124" s="102"/>
      <c r="H124" s="102"/>
      <c r="I124" s="102"/>
      <c r="J124" s="102"/>
      <c r="K124" s="102"/>
      <c r="L124" s="103"/>
      <c r="M124" s="157"/>
      <c r="N124" s="157"/>
      <c r="O124" s="103"/>
      <c r="P124" s="100"/>
      <c r="Q124" s="98"/>
      <c r="R124" s="98"/>
      <c r="S124" s="158"/>
      <c r="T124" s="98"/>
      <c r="U124" s="98"/>
      <c r="V124" s="98"/>
      <c r="W124" s="98"/>
      <c r="X124" s="98"/>
      <c r="Y124" s="98"/>
      <c r="Z124" s="98"/>
      <c r="AA124" s="98"/>
    </row>
    <row r="125" spans="1:27" ht="15.75" hidden="1" x14ac:dyDescent="0.25">
      <c r="A125" s="98"/>
      <c r="B125" s="98"/>
      <c r="C125" s="159" t="s">
        <v>122</v>
      </c>
      <c r="D125" s="159"/>
      <c r="E125" s="160"/>
      <c r="F125" s="161"/>
      <c r="G125" s="102"/>
      <c r="H125" s="251" t="s">
        <v>123</v>
      </c>
      <c r="I125" s="252"/>
      <c r="J125" s="252"/>
      <c r="K125" s="252"/>
      <c r="L125" s="252"/>
      <c r="M125" s="252"/>
      <c r="N125" s="252"/>
      <c r="O125" s="252"/>
      <c r="P125" s="162"/>
      <c r="Q125" s="98"/>
      <c r="R125" s="98"/>
      <c r="S125" s="158"/>
      <c r="T125" s="98"/>
      <c r="U125" s="98"/>
      <c r="V125" s="98"/>
      <c r="W125" s="98"/>
      <c r="X125" s="98"/>
      <c r="Y125" s="98"/>
      <c r="Z125" s="98"/>
      <c r="AA125" s="98"/>
    </row>
    <row r="126" spans="1:27" ht="15.75" hidden="1" x14ac:dyDescent="0.25">
      <c r="A126" s="98"/>
      <c r="B126" s="98"/>
      <c r="C126" s="159" t="s">
        <v>113</v>
      </c>
      <c r="D126" s="159"/>
      <c r="E126" s="160"/>
      <c r="F126" s="163">
        <f>R60</f>
        <v>0</v>
      </c>
      <c r="G126" s="102"/>
      <c r="H126" s="253" t="s">
        <v>124</v>
      </c>
      <c r="I126" s="254"/>
      <c r="J126" s="254"/>
      <c r="K126" s="254"/>
      <c r="L126" s="254"/>
      <c r="M126" s="254"/>
      <c r="N126" s="254"/>
      <c r="O126" s="255"/>
      <c r="P126" s="164">
        <f>V19</f>
        <v>0</v>
      </c>
      <c r="Q126" s="98"/>
      <c r="R126" s="98"/>
      <c r="S126" s="158"/>
      <c r="T126" s="98"/>
      <c r="U126" s="98"/>
      <c r="V126" s="98"/>
      <c r="W126" s="98"/>
      <c r="X126" s="98"/>
      <c r="Y126" s="98"/>
      <c r="Z126" s="98"/>
      <c r="AA126" s="98"/>
    </row>
    <row r="127" spans="1:27" ht="15.75" hidden="1" x14ac:dyDescent="0.25">
      <c r="A127" s="98"/>
      <c r="B127" s="98"/>
      <c r="C127" s="159" t="s">
        <v>125</v>
      </c>
      <c r="D127" s="159"/>
      <c r="E127" s="160">
        <f>R72</f>
        <v>0</v>
      </c>
      <c r="F127" s="161">
        <f>IF(E127&gt;25000,(E127-25000),0)</f>
        <v>0</v>
      </c>
      <c r="G127" s="102"/>
      <c r="H127" s="253" t="s">
        <v>126</v>
      </c>
      <c r="I127" s="254"/>
      <c r="J127" s="254"/>
      <c r="K127" s="254"/>
      <c r="L127" s="254"/>
      <c r="M127" s="254"/>
      <c r="N127" s="254"/>
      <c r="O127" s="255"/>
      <c r="P127" s="164">
        <f>U55</f>
        <v>0</v>
      </c>
      <c r="Q127" s="98"/>
      <c r="R127" s="98"/>
      <c r="S127" s="158"/>
      <c r="T127" s="98"/>
      <c r="U127" s="98"/>
      <c r="V127" s="98"/>
      <c r="W127" s="98"/>
      <c r="X127" s="98"/>
      <c r="Y127" s="98"/>
      <c r="Z127" s="98"/>
      <c r="AA127" s="98"/>
    </row>
    <row r="128" spans="1:27" ht="15.75" hidden="1" x14ac:dyDescent="0.25">
      <c r="A128" s="98"/>
      <c r="B128" s="98"/>
      <c r="C128" s="159" t="s">
        <v>127</v>
      </c>
      <c r="D128" s="159"/>
      <c r="E128" s="160">
        <f t="shared" ref="E128:E131" si="25">R73</f>
        <v>0</v>
      </c>
      <c r="F128" s="161">
        <f>IF(E128&gt;25000,(E128-25000),0)</f>
        <v>0</v>
      </c>
      <c r="G128" s="102"/>
      <c r="H128" s="253" t="s">
        <v>128</v>
      </c>
      <c r="I128" s="254"/>
      <c r="J128" s="254"/>
      <c r="K128" s="254"/>
      <c r="L128" s="254"/>
      <c r="M128" s="254"/>
      <c r="N128" s="254"/>
      <c r="O128" s="255"/>
      <c r="P128" s="164">
        <f>R105</f>
        <v>0</v>
      </c>
      <c r="Q128" s="98"/>
      <c r="R128" s="98"/>
      <c r="S128" s="158"/>
      <c r="T128" s="98"/>
      <c r="U128" s="98"/>
      <c r="V128" s="98"/>
      <c r="W128" s="98"/>
      <c r="X128" s="98"/>
      <c r="Y128" s="98"/>
      <c r="Z128" s="98"/>
      <c r="AA128" s="98"/>
    </row>
    <row r="129" spans="1:27" ht="15.75" hidden="1" x14ac:dyDescent="0.25">
      <c r="A129" s="98"/>
      <c r="B129" s="98"/>
      <c r="C129" s="159" t="s">
        <v>129</v>
      </c>
      <c r="D129" s="159"/>
      <c r="E129" s="160">
        <f t="shared" si="25"/>
        <v>0</v>
      </c>
      <c r="F129" s="161">
        <f>IF(E129&gt;25000,(E129-25000),0)</f>
        <v>0</v>
      </c>
      <c r="G129" s="102"/>
      <c r="H129" s="253" t="s">
        <v>130</v>
      </c>
      <c r="I129" s="254"/>
      <c r="J129" s="254"/>
      <c r="K129" s="254"/>
      <c r="L129" s="254"/>
      <c r="M129" s="254"/>
      <c r="N129" s="254"/>
      <c r="O129" s="255"/>
      <c r="P129" s="164">
        <f>R115</f>
        <v>0</v>
      </c>
      <c r="Q129" s="98"/>
      <c r="R129" s="98"/>
      <c r="S129" s="158"/>
      <c r="T129" s="98"/>
      <c r="U129" s="98"/>
      <c r="V129" s="98"/>
      <c r="W129" s="98"/>
      <c r="X129" s="98"/>
      <c r="Y129" s="98"/>
      <c r="Z129" s="98"/>
      <c r="AA129" s="98"/>
    </row>
    <row r="130" spans="1:27" ht="15.75" hidden="1" x14ac:dyDescent="0.25">
      <c r="A130" s="98"/>
      <c r="B130" s="98"/>
      <c r="C130" s="159" t="s">
        <v>131</v>
      </c>
      <c r="D130" s="159"/>
      <c r="E130" s="160">
        <f t="shared" si="25"/>
        <v>0</v>
      </c>
      <c r="F130" s="161">
        <f>IF(E130&gt;25000,(E130-25000),0)</f>
        <v>0</v>
      </c>
      <c r="G130" s="102"/>
      <c r="H130" s="253" t="s">
        <v>132</v>
      </c>
      <c r="I130" s="254"/>
      <c r="J130" s="254"/>
      <c r="K130" s="254"/>
      <c r="L130" s="254"/>
      <c r="M130" s="254"/>
      <c r="N130" s="254"/>
      <c r="O130" s="255"/>
      <c r="P130" s="164">
        <f>R119</f>
        <v>0</v>
      </c>
      <c r="Q130" s="98"/>
      <c r="R130" s="98"/>
      <c r="S130" s="158"/>
      <c r="T130" s="98"/>
      <c r="U130" s="98"/>
      <c r="V130" s="98"/>
      <c r="W130" s="98"/>
      <c r="X130" s="98"/>
      <c r="Y130" s="98"/>
      <c r="Z130" s="98"/>
      <c r="AA130" s="98"/>
    </row>
    <row r="131" spans="1:27" s="10" customFormat="1" ht="15.75" hidden="1" x14ac:dyDescent="0.25">
      <c r="A131" s="98"/>
      <c r="B131" s="98"/>
      <c r="C131" s="159" t="s">
        <v>133</v>
      </c>
      <c r="D131" s="159"/>
      <c r="E131" s="160">
        <f t="shared" si="25"/>
        <v>0</v>
      </c>
      <c r="F131" s="161">
        <f>IF(E131&gt;25000,(E131-25000),0)</f>
        <v>0</v>
      </c>
      <c r="G131" s="102"/>
      <c r="H131" s="253" t="s">
        <v>134</v>
      </c>
      <c r="I131" s="254"/>
      <c r="J131" s="254"/>
      <c r="K131" s="254"/>
      <c r="L131" s="254"/>
      <c r="M131" s="254"/>
      <c r="N131" s="254"/>
      <c r="O131" s="255"/>
      <c r="P131" s="164">
        <f>U96</f>
        <v>0</v>
      </c>
      <c r="Q131" s="98"/>
      <c r="R131" s="98"/>
      <c r="S131" s="158"/>
      <c r="T131" s="98"/>
      <c r="U131" s="98"/>
      <c r="V131" s="98"/>
      <c r="W131" s="98"/>
      <c r="X131" s="98"/>
      <c r="Y131" s="98"/>
      <c r="Z131" s="98"/>
      <c r="AA131" s="102"/>
    </row>
    <row r="132" spans="1:27" s="10" customFormat="1" ht="15.75" hidden="1" x14ac:dyDescent="0.25">
      <c r="A132" s="98"/>
      <c r="B132" s="98"/>
      <c r="C132" s="159" t="s">
        <v>115</v>
      </c>
      <c r="D132" s="159"/>
      <c r="E132" s="160"/>
      <c r="F132" s="163">
        <f>R119</f>
        <v>0</v>
      </c>
      <c r="G132" s="102"/>
      <c r="H132" s="242" t="s">
        <v>135</v>
      </c>
      <c r="I132" s="243"/>
      <c r="J132" s="243"/>
      <c r="K132" s="243"/>
      <c r="L132" s="243"/>
      <c r="M132" s="243"/>
      <c r="N132" s="243"/>
      <c r="O132" s="244"/>
      <c r="P132" s="165">
        <f>SUM(P120:P131)</f>
        <v>0</v>
      </c>
      <c r="Q132" s="98"/>
      <c r="R132" s="98"/>
      <c r="S132" s="158"/>
      <c r="T132" s="98"/>
      <c r="U132" s="98"/>
      <c r="V132" s="98"/>
      <c r="W132" s="98"/>
      <c r="X132" s="98"/>
      <c r="Y132" s="98"/>
      <c r="Z132" s="98"/>
      <c r="AA132" s="102"/>
    </row>
    <row r="133" spans="1:27" s="10" customFormat="1" ht="15.75" hidden="1" x14ac:dyDescent="0.25">
      <c r="A133" s="98"/>
      <c r="B133" s="98"/>
      <c r="C133" s="98"/>
      <c r="D133" s="98"/>
      <c r="E133" s="156"/>
      <c r="F133" s="166">
        <f>SUM(F126:F132)</f>
        <v>0</v>
      </c>
      <c r="G133" s="102"/>
      <c r="H133" s="245" t="s">
        <v>136</v>
      </c>
      <c r="I133" s="246"/>
      <c r="J133" s="246"/>
      <c r="K133" s="246"/>
      <c r="L133" s="246"/>
      <c r="M133" s="246"/>
      <c r="N133" s="246"/>
      <c r="O133" s="247"/>
      <c r="P133" s="167" t="e">
        <f>P132/R121</f>
        <v>#DIV/0!</v>
      </c>
      <c r="Q133" s="98"/>
      <c r="R133" s="98"/>
      <c r="S133" s="158"/>
      <c r="T133" s="98"/>
      <c r="U133" s="98"/>
      <c r="V133" s="98"/>
      <c r="W133" s="98"/>
      <c r="X133" s="98"/>
      <c r="Y133" s="98"/>
      <c r="Z133" s="98"/>
      <c r="AA133" s="102"/>
    </row>
    <row r="134" spans="1:27" s="10" customFormat="1" hidden="1" x14ac:dyDescent="0.25">
      <c r="A134" s="98"/>
      <c r="B134" s="98"/>
      <c r="C134" s="98"/>
      <c r="D134" s="98"/>
      <c r="E134" s="156"/>
      <c r="F134" s="100"/>
      <c r="G134" s="102"/>
      <c r="H134" s="102"/>
      <c r="I134" s="102"/>
      <c r="J134" s="102"/>
      <c r="K134" s="102"/>
      <c r="L134" s="102"/>
      <c r="M134" s="102"/>
      <c r="N134" s="102"/>
      <c r="O134" s="102"/>
      <c r="P134" s="102"/>
      <c r="Q134" s="98"/>
      <c r="R134" s="98"/>
      <c r="S134" s="158"/>
      <c r="T134" s="98"/>
      <c r="U134" s="98"/>
      <c r="V134" s="98"/>
      <c r="W134" s="98"/>
      <c r="X134" s="98"/>
      <c r="Y134" s="98"/>
      <c r="Z134" s="98"/>
      <c r="AA134" s="102"/>
    </row>
    <row r="135" spans="1:27" x14ac:dyDescent="0.25">
      <c r="A135" s="98"/>
      <c r="B135" s="98"/>
      <c r="C135" s="98"/>
      <c r="D135" s="98"/>
      <c r="E135" s="156"/>
      <c r="F135" s="100"/>
      <c r="G135" s="102"/>
      <c r="H135" s="102"/>
      <c r="I135" s="102"/>
      <c r="J135" s="102"/>
      <c r="K135" s="102"/>
      <c r="L135" s="102"/>
      <c r="M135" s="102"/>
      <c r="N135" s="102"/>
      <c r="O135" s="102"/>
      <c r="P135" s="102"/>
      <c r="Q135" s="98"/>
      <c r="R135" s="98"/>
      <c r="S135" s="158"/>
      <c r="T135" s="98"/>
      <c r="U135" s="98"/>
      <c r="V135" s="98"/>
      <c r="W135" s="98"/>
      <c r="X135" s="98"/>
      <c r="Y135" s="98"/>
      <c r="Z135" s="98"/>
      <c r="AA135" s="98"/>
    </row>
    <row r="136" spans="1:27" hidden="1" x14ac:dyDescent="0.25">
      <c r="A136" s="98"/>
      <c r="B136" s="98"/>
      <c r="C136" s="168" t="s">
        <v>137</v>
      </c>
      <c r="D136" s="169"/>
      <c r="E136" s="169"/>
      <c r="F136" s="169"/>
      <c r="G136" s="169"/>
      <c r="H136" s="169"/>
      <c r="I136" s="169"/>
      <c r="J136" s="169"/>
      <c r="K136" s="169"/>
      <c r="L136" s="98"/>
      <c r="M136" s="98"/>
      <c r="N136" s="102"/>
      <c r="O136" s="102"/>
      <c r="P136" s="170" t="s">
        <v>138</v>
      </c>
      <c r="Q136" s="98"/>
      <c r="R136" s="98"/>
      <c r="S136" s="158"/>
      <c r="T136" s="98"/>
      <c r="U136" s="98"/>
      <c r="V136" s="98"/>
      <c r="W136" s="98"/>
      <c r="X136" s="98"/>
      <c r="Y136" s="98"/>
      <c r="Z136" s="98"/>
      <c r="AA136" s="98"/>
    </row>
    <row r="137" spans="1:27" hidden="1" x14ac:dyDescent="0.25">
      <c r="A137" s="98"/>
      <c r="B137" s="98"/>
      <c r="C137" s="234" t="s">
        <v>139</v>
      </c>
      <c r="D137" s="235"/>
      <c r="E137" s="235"/>
      <c r="F137" s="235"/>
      <c r="G137" s="235"/>
      <c r="H137" s="235"/>
      <c r="I137" s="235"/>
      <c r="J137" s="236"/>
      <c r="K137" s="171">
        <f>F133</f>
        <v>0</v>
      </c>
      <c r="L137" s="98"/>
      <c r="M137" s="98"/>
      <c r="N137" s="102"/>
      <c r="O137" s="102"/>
      <c r="P137" s="102"/>
      <c r="Q137" s="98"/>
      <c r="R137" s="98"/>
      <c r="S137" s="158"/>
      <c r="T137" s="98"/>
      <c r="U137" s="98"/>
      <c r="V137" s="98"/>
      <c r="W137" s="98"/>
      <c r="X137" s="98"/>
      <c r="Y137" s="98"/>
      <c r="Z137" s="98"/>
      <c r="AA137" s="98"/>
    </row>
    <row r="138" spans="1:27" hidden="1" x14ac:dyDescent="0.25">
      <c r="A138" s="98"/>
      <c r="B138" s="98"/>
      <c r="C138" s="234" t="s">
        <v>140</v>
      </c>
      <c r="D138" s="235"/>
      <c r="E138" s="235"/>
      <c r="F138" s="235"/>
      <c r="G138" s="235"/>
      <c r="H138" s="235"/>
      <c r="I138" s="235"/>
      <c r="J138" s="236"/>
      <c r="K138" s="171">
        <f>R121-K137</f>
        <v>0</v>
      </c>
      <c r="L138" s="98"/>
      <c r="M138" s="98"/>
      <c r="N138" s="102"/>
      <c r="O138" s="102"/>
      <c r="P138" s="102"/>
      <c r="Q138" s="98"/>
      <c r="R138" s="98"/>
      <c r="S138" s="158"/>
      <c r="T138" s="98"/>
      <c r="U138" s="98"/>
      <c r="V138" s="98"/>
      <c r="W138" s="98"/>
      <c r="X138" s="98"/>
      <c r="Y138" s="98"/>
      <c r="Z138" s="98"/>
      <c r="AA138" s="98"/>
    </row>
    <row r="139" spans="1:27" hidden="1" x14ac:dyDescent="0.25">
      <c r="A139" s="98"/>
      <c r="B139" s="98"/>
      <c r="C139" s="234" t="s">
        <v>138</v>
      </c>
      <c r="D139" s="235"/>
      <c r="E139" s="235"/>
      <c r="F139" s="235"/>
      <c r="G139" s="235"/>
      <c r="H139" s="235"/>
      <c r="I139" s="235"/>
      <c r="J139" s="236"/>
      <c r="K139" s="172">
        <f>((K138)-((K138/(1+O108))))</f>
        <v>0</v>
      </c>
      <c r="L139" s="98"/>
      <c r="M139" s="98"/>
      <c r="N139" s="157"/>
      <c r="O139" s="103"/>
      <c r="P139" s="100"/>
      <c r="Q139" s="98"/>
      <c r="R139" s="98"/>
      <c r="S139" s="158"/>
      <c r="T139" s="98"/>
      <c r="U139" s="98"/>
      <c r="V139" s="98"/>
      <c r="W139" s="98"/>
      <c r="X139" s="98"/>
      <c r="Y139" s="98"/>
      <c r="Z139" s="98"/>
      <c r="AA139" s="98"/>
    </row>
    <row r="140" spans="1:27" hidden="1" x14ac:dyDescent="0.25">
      <c r="A140" s="98"/>
      <c r="B140" s="98"/>
      <c r="C140" s="382" t="s">
        <v>147</v>
      </c>
      <c r="D140" s="382"/>
      <c r="E140" s="382"/>
      <c r="F140" s="382"/>
      <c r="G140" s="382"/>
      <c r="H140" s="382"/>
      <c r="I140" s="382"/>
      <c r="J140" s="382"/>
      <c r="K140" s="173">
        <f>'[1] Budget'!S152+'[1]MassSTEP Budget'!S151+'[1]MassSTEP II Budget'!S151</f>
        <v>0</v>
      </c>
      <c r="L140" s="98"/>
      <c r="M140" s="98"/>
      <c r="N140" s="157"/>
      <c r="O140" s="103"/>
      <c r="P140" s="100"/>
      <c r="Q140" s="98"/>
      <c r="R140" s="98"/>
      <c r="S140" s="158"/>
      <c r="T140" s="98"/>
      <c r="U140" s="98"/>
      <c r="V140" s="98"/>
      <c r="W140" s="98"/>
      <c r="X140" s="98"/>
      <c r="Y140" s="98"/>
      <c r="Z140" s="98"/>
      <c r="AA140" s="98"/>
    </row>
    <row r="141" spans="1:27" hidden="1" x14ac:dyDescent="0.25">
      <c r="A141" s="98"/>
      <c r="B141" s="98"/>
      <c r="C141" s="237" t="s">
        <v>141</v>
      </c>
      <c r="D141" s="238"/>
      <c r="E141" s="238"/>
      <c r="F141" s="238"/>
      <c r="G141" s="238"/>
      <c r="H141" s="238"/>
      <c r="I141" s="238"/>
      <c r="J141" s="238"/>
      <c r="K141" s="171">
        <f>'[1] Match Budget'!S151</f>
        <v>0</v>
      </c>
      <c r="L141" s="98"/>
      <c r="M141" s="98"/>
      <c r="N141" s="157"/>
      <c r="O141" s="103"/>
      <c r="P141" s="100"/>
      <c r="Q141" s="98"/>
      <c r="R141" s="98"/>
      <c r="S141" s="158"/>
      <c r="T141" s="98"/>
      <c r="U141" s="98"/>
      <c r="V141" s="98"/>
      <c r="W141" s="98"/>
      <c r="X141" s="98"/>
      <c r="Y141" s="98"/>
      <c r="Z141" s="98"/>
      <c r="AA141" s="98"/>
    </row>
    <row r="142" spans="1:27" hidden="1" x14ac:dyDescent="0.25">
      <c r="A142" s="98"/>
      <c r="B142" s="98"/>
      <c r="C142" s="239" t="s">
        <v>142</v>
      </c>
      <c r="D142" s="240"/>
      <c r="E142" s="240"/>
      <c r="F142" s="240"/>
      <c r="G142" s="240"/>
      <c r="H142" s="240"/>
      <c r="I142" s="240"/>
      <c r="J142" s="241"/>
      <c r="K142" s="172">
        <f>SUM(K140:K141)</f>
        <v>0</v>
      </c>
      <c r="L142" s="98"/>
      <c r="M142" s="98"/>
      <c r="N142" s="157"/>
      <c r="O142" s="103"/>
      <c r="P142" s="100"/>
      <c r="Q142" s="98"/>
      <c r="R142" s="98"/>
      <c r="S142" s="158"/>
      <c r="T142" s="98"/>
      <c r="U142" s="98"/>
      <c r="V142" s="98"/>
      <c r="W142" s="98"/>
      <c r="X142" s="98"/>
      <c r="Y142" s="98"/>
      <c r="Z142" s="98"/>
      <c r="AA142" s="98"/>
    </row>
    <row r="143" spans="1:27" hidden="1" x14ac:dyDescent="0.25">
      <c r="A143" s="98"/>
      <c r="B143" s="98"/>
      <c r="C143" s="239" t="s">
        <v>143</v>
      </c>
      <c r="D143" s="240"/>
      <c r="E143" s="240"/>
      <c r="F143" s="240"/>
      <c r="G143" s="240"/>
      <c r="H143" s="240"/>
      <c r="I143" s="240"/>
      <c r="J143" s="241"/>
      <c r="K143" s="172">
        <f>K139-K142</f>
        <v>0</v>
      </c>
      <c r="L143" s="98"/>
      <c r="M143" s="98"/>
      <c r="N143" s="157"/>
      <c r="O143" s="103"/>
      <c r="P143" s="100"/>
      <c r="Q143" s="98"/>
      <c r="R143" s="98"/>
      <c r="S143" s="158"/>
      <c r="T143" s="98"/>
      <c r="U143" s="98"/>
      <c r="V143" s="98"/>
      <c r="W143" s="98"/>
      <c r="X143" s="98"/>
      <c r="Y143" s="98"/>
      <c r="Z143" s="98"/>
      <c r="AA143" s="98"/>
    </row>
    <row r="144" spans="1:27" hidden="1" x14ac:dyDescent="0.25">
      <c r="A144" s="98"/>
      <c r="B144" s="98"/>
      <c r="C144" s="98"/>
      <c r="D144" s="98"/>
      <c r="E144" s="156"/>
      <c r="F144" s="100"/>
      <c r="G144" s="102"/>
      <c r="H144" s="102"/>
      <c r="I144" s="102"/>
      <c r="J144" s="102"/>
      <c r="K144" s="102"/>
      <c r="L144" s="98"/>
      <c r="M144" s="98"/>
      <c r="N144" s="157"/>
      <c r="O144" s="103"/>
      <c r="P144" s="100"/>
      <c r="Q144" s="98"/>
      <c r="R144" s="98"/>
      <c r="S144" s="158"/>
      <c r="T144" s="98"/>
      <c r="U144" s="98"/>
      <c r="V144" s="98"/>
      <c r="W144" s="98"/>
      <c r="X144" s="98"/>
      <c r="Y144" s="98"/>
      <c r="Z144" s="98"/>
      <c r="AA144" s="98"/>
    </row>
    <row r="145" spans="1:27" hidden="1" x14ac:dyDescent="0.25">
      <c r="A145" s="98"/>
      <c r="B145" s="98"/>
      <c r="C145" s="98"/>
      <c r="D145" s="98"/>
      <c r="E145" s="156"/>
      <c r="F145" s="100"/>
      <c r="G145" s="102"/>
      <c r="H145" s="102"/>
      <c r="I145" s="102"/>
      <c r="J145" s="102"/>
      <c r="K145" s="102"/>
      <c r="L145" s="103"/>
      <c r="M145" s="157"/>
      <c r="N145" s="157"/>
      <c r="O145" s="103"/>
      <c r="P145" s="100"/>
      <c r="Q145" s="98"/>
      <c r="R145" s="98"/>
      <c r="S145" s="158"/>
      <c r="T145" s="98"/>
      <c r="U145" s="98"/>
      <c r="V145" s="98"/>
      <c r="W145" s="98"/>
      <c r="X145" s="98"/>
      <c r="Y145" s="98"/>
      <c r="Z145" s="98"/>
      <c r="AA145" s="98"/>
    </row>
    <row r="146" spans="1:27" x14ac:dyDescent="0.25">
      <c r="A146" s="98"/>
      <c r="B146" s="98"/>
      <c r="C146" s="98"/>
      <c r="D146" s="98"/>
      <c r="E146" s="156"/>
      <c r="F146" s="100"/>
      <c r="G146" s="102"/>
      <c r="H146" s="102"/>
      <c r="I146" s="102"/>
      <c r="J146" s="102"/>
      <c r="K146" s="102"/>
      <c r="L146" s="103"/>
      <c r="M146" s="157"/>
      <c r="N146" s="157"/>
      <c r="O146" s="103"/>
      <c r="P146" s="100"/>
      <c r="Q146" s="98"/>
      <c r="R146" s="98"/>
      <c r="S146" s="158"/>
      <c r="T146" s="98"/>
      <c r="U146" s="98"/>
      <c r="V146" s="98"/>
      <c r="W146" s="98"/>
      <c r="X146" s="98"/>
      <c r="Y146" s="98"/>
      <c r="Z146" s="98"/>
      <c r="AA146" s="98"/>
    </row>
  </sheetData>
  <sheetProtection algorithmName="SHA-512" hashValue="oCG62tq5Kn/2PtDGbKTAbLG5ijRMRxFMlt6dxSekqmPRwQej2bXzRbtcrdbAM9gritvNPvLsOCcjuSYKb752kg==" saltValue="jleqHOUeI2MVAtf+Kd8oHw==" spinCount="100000" sheet="1" formatCells="0" formatRows="0" insertRows="0" selectLockedCells="1"/>
  <mergeCells count="222">
    <mergeCell ref="B2:R2"/>
    <mergeCell ref="B3:R3"/>
    <mergeCell ref="B5:D5"/>
    <mergeCell ref="G5:I5"/>
    <mergeCell ref="B7:D7"/>
    <mergeCell ref="G7:I7"/>
    <mergeCell ref="B17:C17"/>
    <mergeCell ref="D17:M17"/>
    <mergeCell ref="B18:C18"/>
    <mergeCell ref="D18:M18"/>
    <mergeCell ref="B8:D8"/>
    <mergeCell ref="B10:D10"/>
    <mergeCell ref="B19:P19"/>
    <mergeCell ref="B20:R20"/>
    <mergeCell ref="B13:R13"/>
    <mergeCell ref="B14:C14"/>
    <mergeCell ref="D14:M14"/>
    <mergeCell ref="B15:C15"/>
    <mergeCell ref="D15:M15"/>
    <mergeCell ref="B16:C16"/>
    <mergeCell ref="D16:M16"/>
    <mergeCell ref="B24:C24"/>
    <mergeCell ref="D24:M24"/>
    <mergeCell ref="B25:C25"/>
    <mergeCell ref="D25:M25"/>
    <mergeCell ref="B26:C26"/>
    <mergeCell ref="D26:M26"/>
    <mergeCell ref="B21:C21"/>
    <mergeCell ref="D21:M21"/>
    <mergeCell ref="B22:C22"/>
    <mergeCell ref="D22:M22"/>
    <mergeCell ref="B23:C23"/>
    <mergeCell ref="D23:M23"/>
    <mergeCell ref="B30:C30"/>
    <mergeCell ref="D30:M30"/>
    <mergeCell ref="B31:C31"/>
    <mergeCell ref="D31:M31"/>
    <mergeCell ref="B32:C32"/>
    <mergeCell ref="D32:M32"/>
    <mergeCell ref="B27:C27"/>
    <mergeCell ref="D27:M27"/>
    <mergeCell ref="B28:C28"/>
    <mergeCell ref="D28:M28"/>
    <mergeCell ref="B29:C29"/>
    <mergeCell ref="D29:M29"/>
    <mergeCell ref="B36:C36"/>
    <mergeCell ref="D36:M36"/>
    <mergeCell ref="B37:C37"/>
    <mergeCell ref="D37:K37"/>
    <mergeCell ref="B38:C38"/>
    <mergeCell ref="D38:K38"/>
    <mergeCell ref="B33:C33"/>
    <mergeCell ref="D33:M33"/>
    <mergeCell ref="B34:C34"/>
    <mergeCell ref="D34:M34"/>
    <mergeCell ref="B35:C35"/>
    <mergeCell ref="D35:M35"/>
    <mergeCell ref="B42:C42"/>
    <mergeCell ref="D42:K42"/>
    <mergeCell ref="B43:C43"/>
    <mergeCell ref="D43:K43"/>
    <mergeCell ref="B44:C44"/>
    <mergeCell ref="D44:K44"/>
    <mergeCell ref="B39:C39"/>
    <mergeCell ref="D39:K39"/>
    <mergeCell ref="B40:C40"/>
    <mergeCell ref="D40:K40"/>
    <mergeCell ref="B41:C41"/>
    <mergeCell ref="D41:K41"/>
    <mergeCell ref="B49:C49"/>
    <mergeCell ref="D49:M49"/>
    <mergeCell ref="B50:C50"/>
    <mergeCell ref="D50:M50"/>
    <mergeCell ref="B51:C51"/>
    <mergeCell ref="D51:M51"/>
    <mergeCell ref="B45:C45"/>
    <mergeCell ref="D45:K45"/>
    <mergeCell ref="B46:C46"/>
    <mergeCell ref="D46:K46"/>
    <mergeCell ref="B47:P47"/>
    <mergeCell ref="B48:R48"/>
    <mergeCell ref="B55:P55"/>
    <mergeCell ref="B56:R56"/>
    <mergeCell ref="B57:C57"/>
    <mergeCell ref="D57:P57"/>
    <mergeCell ref="B58:C58"/>
    <mergeCell ref="D58:P58"/>
    <mergeCell ref="B52:C52"/>
    <mergeCell ref="D52:K52"/>
    <mergeCell ref="B53:C53"/>
    <mergeCell ref="D53:K53"/>
    <mergeCell ref="B54:C54"/>
    <mergeCell ref="D54:K54"/>
    <mergeCell ref="B63:C63"/>
    <mergeCell ref="D63:Q63"/>
    <mergeCell ref="C64:E64"/>
    <mergeCell ref="F64:Q64"/>
    <mergeCell ref="B65:C65"/>
    <mergeCell ref="D65:Q65"/>
    <mergeCell ref="B59:C59"/>
    <mergeCell ref="D59:P59"/>
    <mergeCell ref="B60:Q60"/>
    <mergeCell ref="B61:R61"/>
    <mergeCell ref="B62:C62"/>
    <mergeCell ref="D62:Q62"/>
    <mergeCell ref="B69:Q69"/>
    <mergeCell ref="B70:R70"/>
    <mergeCell ref="B71:C71"/>
    <mergeCell ref="D71:G71"/>
    <mergeCell ref="H71:O71"/>
    <mergeCell ref="B72:C72"/>
    <mergeCell ref="D72:G72"/>
    <mergeCell ref="H72:O72"/>
    <mergeCell ref="C66:E66"/>
    <mergeCell ref="F66:Q66"/>
    <mergeCell ref="B67:C67"/>
    <mergeCell ref="D67:Q67"/>
    <mergeCell ref="C68:E68"/>
    <mergeCell ref="F68:Q68"/>
    <mergeCell ref="B75:C75"/>
    <mergeCell ref="D75:G75"/>
    <mergeCell ref="H75:O75"/>
    <mergeCell ref="B76:C76"/>
    <mergeCell ref="D76:G76"/>
    <mergeCell ref="H76:O76"/>
    <mergeCell ref="B73:C73"/>
    <mergeCell ref="D73:G73"/>
    <mergeCell ref="H73:O73"/>
    <mergeCell ref="B74:C74"/>
    <mergeCell ref="D74:G74"/>
    <mergeCell ref="H74:O74"/>
    <mergeCell ref="B81:D81"/>
    <mergeCell ref="E81:Q81"/>
    <mergeCell ref="B82:D82"/>
    <mergeCell ref="E82:Q82"/>
    <mergeCell ref="B83:D83"/>
    <mergeCell ref="E83:Q83"/>
    <mergeCell ref="B77:Q77"/>
    <mergeCell ref="B78:R78"/>
    <mergeCell ref="B79:D79"/>
    <mergeCell ref="E79:Q79"/>
    <mergeCell ref="B80:D80"/>
    <mergeCell ref="E80:Q80"/>
    <mergeCell ref="B88:D88"/>
    <mergeCell ref="E88:G88"/>
    <mergeCell ref="H88:O88"/>
    <mergeCell ref="B89:D89"/>
    <mergeCell ref="E89:G89"/>
    <mergeCell ref="H89:O89"/>
    <mergeCell ref="B84:D84"/>
    <mergeCell ref="E84:Q84"/>
    <mergeCell ref="B85:D85"/>
    <mergeCell ref="E85:Q85"/>
    <mergeCell ref="B86:Q86"/>
    <mergeCell ref="B87:R87"/>
    <mergeCell ref="B92:D92"/>
    <mergeCell ref="E92:G92"/>
    <mergeCell ref="H92:O92"/>
    <mergeCell ref="B93:D93"/>
    <mergeCell ref="E93:G93"/>
    <mergeCell ref="H93:O93"/>
    <mergeCell ref="B90:D90"/>
    <mergeCell ref="E90:G90"/>
    <mergeCell ref="H90:O90"/>
    <mergeCell ref="B91:D91"/>
    <mergeCell ref="E91:G91"/>
    <mergeCell ref="H91:O91"/>
    <mergeCell ref="B96:Q96"/>
    <mergeCell ref="B97:R97"/>
    <mergeCell ref="B98:D98"/>
    <mergeCell ref="E98:R98"/>
    <mergeCell ref="B99:D99"/>
    <mergeCell ref="E99:Q99"/>
    <mergeCell ref="B94:D94"/>
    <mergeCell ref="E94:G94"/>
    <mergeCell ref="H94:O94"/>
    <mergeCell ref="B95:D95"/>
    <mergeCell ref="E95:G95"/>
    <mergeCell ref="H95:O95"/>
    <mergeCell ref="B103:D103"/>
    <mergeCell ref="E103:Q103"/>
    <mergeCell ref="B104:D104"/>
    <mergeCell ref="E104:Q104"/>
    <mergeCell ref="B105:Q105"/>
    <mergeCell ref="B106:R106"/>
    <mergeCell ref="B100:D100"/>
    <mergeCell ref="E100:Q100"/>
    <mergeCell ref="B101:D101"/>
    <mergeCell ref="E101:Q101"/>
    <mergeCell ref="B102:D102"/>
    <mergeCell ref="E102:Q102"/>
    <mergeCell ref="I113:N113"/>
    <mergeCell ref="O113:P113"/>
    <mergeCell ref="M114:Q114"/>
    <mergeCell ref="I108:N108"/>
    <mergeCell ref="O108:P108"/>
    <mergeCell ref="I109:M109"/>
    <mergeCell ref="O109:P109"/>
    <mergeCell ref="O110:P110"/>
    <mergeCell ref="B121:Q121"/>
    <mergeCell ref="H125:O125"/>
    <mergeCell ref="H126:O126"/>
    <mergeCell ref="H127:O127"/>
    <mergeCell ref="H128:O128"/>
    <mergeCell ref="H129:O129"/>
    <mergeCell ref="C115:E115"/>
    <mergeCell ref="I115:Q115"/>
    <mergeCell ref="B116:Q116"/>
    <mergeCell ref="B117:Q117"/>
    <mergeCell ref="B118:Q118"/>
    <mergeCell ref="B119:Q119"/>
    <mergeCell ref="C139:J139"/>
    <mergeCell ref="C140:J140"/>
    <mergeCell ref="C141:J141"/>
    <mergeCell ref="C142:J142"/>
    <mergeCell ref="C143:J143"/>
    <mergeCell ref="H130:O130"/>
    <mergeCell ref="H131:O131"/>
    <mergeCell ref="H132:O132"/>
    <mergeCell ref="H133:O133"/>
    <mergeCell ref="C137:J137"/>
    <mergeCell ref="C138:J138"/>
  </mergeCells>
  <conditionalFormatting sqref="P133">
    <cfRule type="cellIs" dxfId="3" priority="4" operator="greaterThan">
      <formula>0.25</formula>
    </cfRule>
  </conditionalFormatting>
  <conditionalFormatting sqref="K142">
    <cfRule type="cellIs" dxfId="2" priority="3" operator="greaterThan">
      <formula>$J$99</formula>
    </cfRule>
  </conditionalFormatting>
  <conditionalFormatting sqref="K143">
    <cfRule type="cellIs" dxfId="1" priority="2" operator="lessThan">
      <formula>0</formula>
    </cfRule>
  </conditionalFormatting>
  <conditionalFormatting sqref="R121">
    <cfRule type="cellIs" dxfId="0" priority="1" operator="lessThan">
      <formula>$R$123&lt;0.2</formula>
    </cfRule>
  </conditionalFormatting>
  <pageMargins left="0.25" right="0.25" top="0.75" bottom="0.75" header="0.3" footer="0.3"/>
  <pageSetup scale="76" fitToHeight="50" orientation="landscape" r:id="rId1"/>
  <headerFooter>
    <oddFooter>Page &amp;P of &amp;N</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2E8350F5-4A5E-4D32-AF54-E1D02A38FB3E}">
          <x14:formula1>
            <xm:f>'DROP-DOWNS'!$R$21:$R$27</xm:f>
          </x14:formula1>
          <xm:sqref>B99:D104</xm:sqref>
        </x14:dataValidation>
        <x14:dataValidation type="list" allowBlank="1" showInputMessage="1" showErrorMessage="1" xr:uid="{A57941E0-DBE2-48B9-9EFF-1474B11A6341}">
          <x14:formula1>
            <xm:f>'DROP-DOWNS'!$R$9:$R$18</xm:f>
          </x14:formula1>
          <xm:sqref>B89:D92</xm:sqref>
        </x14:dataValidation>
        <x14:dataValidation type="list" allowBlank="1" showInputMessage="1" showErrorMessage="1" xr:uid="{47019AB7-70E3-42F4-BBA2-AC46A97AC0BC}">
          <x14:formula1>
            <xm:f>'DROP-DOWNS'!$R$2:$R$6</xm:f>
          </x14:formula1>
          <xm:sqref>B80:D85</xm:sqref>
        </x14:dataValidation>
        <x14:dataValidation type="list" allowBlank="1" showInputMessage="1" showErrorMessage="1" xr:uid="{92EAB61B-004F-465A-9D3D-EE3CB7760218}">
          <x14:formula1>
            <xm:f>'DROP-DOWNS'!$J$2:$J$3</xm:f>
          </x14:formula1>
          <xm:sqref>B72:C76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3"/>
  <dimension ref="A1:H31"/>
  <sheetViews>
    <sheetView showGridLines="0" zoomScaleNormal="100" workbookViewId="0">
      <selection activeCell="L12" sqref="L12"/>
    </sheetView>
  </sheetViews>
  <sheetFormatPr defaultColWidth="9.140625" defaultRowHeight="12.75" x14ac:dyDescent="0.2"/>
  <cols>
    <col min="1" max="1" width="3.5703125" style="13" customWidth="1"/>
    <col min="2" max="2" width="57.28515625" style="13" customWidth="1"/>
    <col min="3" max="3" width="11.7109375" style="13" customWidth="1"/>
    <col min="4" max="4" width="25.7109375" style="13" customWidth="1"/>
    <col min="5" max="5" width="3.5703125" style="14" customWidth="1"/>
    <col min="6" max="16384" width="9.140625" style="13"/>
  </cols>
  <sheetData>
    <row r="1" spans="1:8" ht="23.25" x14ac:dyDescent="0.35">
      <c r="A1" s="26"/>
      <c r="B1" s="27" t="s">
        <v>155</v>
      </c>
      <c r="C1" s="25"/>
      <c r="D1" s="25"/>
      <c r="E1" s="182"/>
    </row>
    <row r="2" spans="1:8" x14ac:dyDescent="0.2">
      <c r="A2" s="17"/>
      <c r="B2" s="16"/>
      <c r="C2" s="16"/>
      <c r="D2" s="16"/>
      <c r="E2" s="183"/>
    </row>
    <row r="3" spans="1:8" x14ac:dyDescent="0.2">
      <c r="A3" s="26"/>
      <c r="B3" s="25"/>
      <c r="C3" s="25"/>
      <c r="D3" s="25"/>
      <c r="E3" s="182"/>
    </row>
    <row r="4" spans="1:8" ht="24.75" customHeight="1" x14ac:dyDescent="0.2">
      <c r="A4" s="20"/>
      <c r="B4" s="383" t="s">
        <v>156</v>
      </c>
      <c r="C4" s="384"/>
      <c r="D4" s="385"/>
      <c r="E4" s="184"/>
    </row>
    <row r="5" spans="1:8" ht="27.75" customHeight="1" x14ac:dyDescent="0.2">
      <c r="A5" s="20"/>
      <c r="B5" s="386" t="s">
        <v>157</v>
      </c>
      <c r="C5" s="387"/>
      <c r="D5" s="388"/>
      <c r="E5" s="184"/>
      <c r="F5" s="24"/>
      <c r="G5" s="23"/>
      <c r="H5" s="23"/>
    </row>
    <row r="6" spans="1:8" ht="39.75" customHeight="1" x14ac:dyDescent="0.2">
      <c r="A6" s="20"/>
      <c r="B6" s="389" t="s">
        <v>158</v>
      </c>
      <c r="C6" s="390"/>
      <c r="D6" s="391"/>
      <c r="E6" s="184"/>
      <c r="F6" s="24"/>
      <c r="G6" s="23"/>
      <c r="H6" s="23"/>
    </row>
    <row r="7" spans="1:8" x14ac:dyDescent="0.2">
      <c r="A7" s="20"/>
      <c r="B7" s="185" t="s">
        <v>159</v>
      </c>
      <c r="C7" s="182"/>
      <c r="D7" s="186" t="s">
        <v>160</v>
      </c>
      <c r="E7" s="184"/>
    </row>
    <row r="8" spans="1:8" x14ac:dyDescent="0.2">
      <c r="A8" s="20"/>
      <c r="B8" s="22" t="s">
        <v>161</v>
      </c>
      <c r="C8" s="183"/>
      <c r="D8" s="187" t="s">
        <v>162</v>
      </c>
      <c r="E8" s="184"/>
    </row>
    <row r="9" spans="1:8" x14ac:dyDescent="0.2">
      <c r="A9" s="20"/>
      <c r="B9" s="188"/>
      <c r="C9" s="21" t="s">
        <v>163</v>
      </c>
      <c r="D9" s="189" t="s">
        <v>164</v>
      </c>
      <c r="E9" s="184"/>
    </row>
    <row r="10" spans="1:8" x14ac:dyDescent="0.2">
      <c r="A10" s="20"/>
      <c r="B10" s="188" t="s">
        <v>152</v>
      </c>
      <c r="C10" s="190">
        <v>100000</v>
      </c>
      <c r="D10" s="191"/>
      <c r="E10" s="184"/>
    </row>
    <row r="11" spans="1:8" x14ac:dyDescent="0.2">
      <c r="A11" s="20"/>
      <c r="B11" s="188" t="s">
        <v>165</v>
      </c>
      <c r="C11" s="192">
        <v>2.18E-2</v>
      </c>
      <c r="D11" s="39"/>
      <c r="E11" s="184"/>
    </row>
    <row r="12" spans="1:8" x14ac:dyDescent="0.2">
      <c r="A12" s="20"/>
      <c r="B12" s="188" t="s">
        <v>166</v>
      </c>
      <c r="C12" s="190">
        <f>+C10/(1+C11)</f>
        <v>97866.510080250533</v>
      </c>
      <c r="D12" s="190">
        <f>+D10/(1+D11)</f>
        <v>0</v>
      </c>
      <c r="E12" s="184"/>
    </row>
    <row r="13" spans="1:8" x14ac:dyDescent="0.2">
      <c r="A13" s="20"/>
      <c r="B13" s="19" t="s">
        <v>167</v>
      </c>
      <c r="C13" s="18">
        <f>+C10-C12</f>
        <v>2133.4899197494669</v>
      </c>
      <c r="D13" s="18">
        <f>+D10-D12</f>
        <v>0</v>
      </c>
      <c r="E13" s="184"/>
    </row>
    <row r="14" spans="1:8" x14ac:dyDescent="0.2">
      <c r="A14" s="20"/>
      <c r="B14" s="193" t="s">
        <v>168</v>
      </c>
      <c r="C14" s="194"/>
      <c r="D14" s="193"/>
      <c r="E14" s="184"/>
    </row>
    <row r="15" spans="1:8" x14ac:dyDescent="0.2">
      <c r="A15" s="20"/>
      <c r="B15" s="193" t="s">
        <v>168</v>
      </c>
      <c r="C15" s="194"/>
      <c r="D15" s="193"/>
      <c r="E15" s="184"/>
    </row>
    <row r="16" spans="1:8" x14ac:dyDescent="0.2">
      <c r="A16" s="20"/>
      <c r="B16" s="185" t="s">
        <v>169</v>
      </c>
      <c r="C16" s="182"/>
      <c r="D16" s="186" t="s">
        <v>160</v>
      </c>
      <c r="E16" s="184"/>
    </row>
    <row r="17" spans="1:5" x14ac:dyDescent="0.2">
      <c r="A17" s="20"/>
      <c r="B17" s="22" t="s">
        <v>170</v>
      </c>
      <c r="C17" s="183"/>
      <c r="D17" s="187" t="s">
        <v>162</v>
      </c>
      <c r="E17" s="184"/>
    </row>
    <row r="18" spans="1:5" x14ac:dyDescent="0.2">
      <c r="A18" s="20"/>
      <c r="B18" s="188"/>
      <c r="C18" s="21" t="s">
        <v>163</v>
      </c>
      <c r="D18" s="189" t="s">
        <v>164</v>
      </c>
      <c r="E18" s="184"/>
    </row>
    <row r="19" spans="1:5" x14ac:dyDescent="0.2">
      <c r="A19" s="20"/>
      <c r="B19" s="188" t="s">
        <v>152</v>
      </c>
      <c r="C19" s="190">
        <v>100000</v>
      </c>
      <c r="D19" s="191"/>
      <c r="E19" s="184"/>
    </row>
    <row r="20" spans="1:5" x14ac:dyDescent="0.2">
      <c r="A20" s="20"/>
      <c r="B20" s="188" t="s">
        <v>171</v>
      </c>
      <c r="C20" s="195">
        <v>2.18E-2</v>
      </c>
      <c r="D20" s="196"/>
      <c r="E20" s="184"/>
    </row>
    <row r="21" spans="1:5" x14ac:dyDescent="0.2">
      <c r="A21" s="20"/>
      <c r="B21" s="188" t="s">
        <v>166</v>
      </c>
      <c r="C21" s="190">
        <f>+C19/(1+C20)</f>
        <v>97866.510080250533</v>
      </c>
      <c r="D21" s="190">
        <f>+D19/(1+D20)</f>
        <v>0</v>
      </c>
      <c r="E21" s="184"/>
    </row>
    <row r="22" spans="1:5" x14ac:dyDescent="0.2">
      <c r="A22" s="20"/>
      <c r="B22" s="19" t="s">
        <v>167</v>
      </c>
      <c r="C22" s="18">
        <f>+C19-C21</f>
        <v>2133.4899197494669</v>
      </c>
      <c r="D22" s="18">
        <f>+D19-D21</f>
        <v>0</v>
      </c>
      <c r="E22" s="184"/>
    </row>
    <row r="23" spans="1:5" x14ac:dyDescent="0.2">
      <c r="A23" s="17"/>
      <c r="B23" s="16"/>
      <c r="C23" s="16"/>
      <c r="D23" s="16"/>
      <c r="E23" s="183"/>
    </row>
    <row r="24" spans="1:5" x14ac:dyDescent="0.2">
      <c r="A24" s="15"/>
      <c r="B24" s="15"/>
      <c r="C24" s="15"/>
      <c r="D24" s="15"/>
      <c r="E24" s="197"/>
    </row>
    <row r="26" spans="1:5" ht="15.75" x14ac:dyDescent="0.25">
      <c r="B26" s="392" t="s">
        <v>172</v>
      </c>
      <c r="C26" s="393"/>
      <c r="D26" s="394"/>
      <c r="E26" s="198"/>
    </row>
    <row r="27" spans="1:5" ht="57.75" customHeight="1" x14ac:dyDescent="0.2">
      <c r="B27" s="395" t="s">
        <v>173</v>
      </c>
      <c r="C27" s="396"/>
      <c r="D27" s="397"/>
      <c r="E27" s="198"/>
    </row>
    <row r="28" spans="1:5" ht="22.5" customHeight="1" x14ac:dyDescent="0.2">
      <c r="B28" s="398" t="s">
        <v>174</v>
      </c>
      <c r="C28" s="399"/>
      <c r="D28" s="400"/>
      <c r="E28" s="198"/>
    </row>
    <row r="29" spans="1:5" ht="43.5" customHeight="1" x14ac:dyDescent="0.2">
      <c r="B29" s="395" t="s">
        <v>175</v>
      </c>
      <c r="C29" s="396"/>
      <c r="D29" s="397"/>
      <c r="E29" s="198"/>
    </row>
    <row r="30" spans="1:5" ht="30" customHeight="1" x14ac:dyDescent="0.2">
      <c r="B30" s="395" t="s">
        <v>176</v>
      </c>
      <c r="C30" s="396"/>
      <c r="D30" s="397"/>
      <c r="E30" s="198"/>
    </row>
    <row r="31" spans="1:5" ht="46.5" customHeight="1" x14ac:dyDescent="0.2">
      <c r="B31" s="395" t="s">
        <v>177</v>
      </c>
      <c r="C31" s="396"/>
      <c r="D31" s="397"/>
      <c r="E31" s="198"/>
    </row>
  </sheetData>
  <sheetProtection password="C0E7" sheet="1" objects="1" scenarios="1"/>
  <mergeCells count="9">
    <mergeCell ref="B4:D4"/>
    <mergeCell ref="B5:D5"/>
    <mergeCell ref="B6:D6"/>
    <mergeCell ref="B26:D26"/>
    <mergeCell ref="B31:D31"/>
    <mergeCell ref="B27:D27"/>
    <mergeCell ref="B28:D28"/>
    <mergeCell ref="B29:D29"/>
    <mergeCell ref="B30:D30"/>
  </mergeCells>
  <pageMargins left="0.75" right="0.75" top="1" bottom="1" header="0.5" footer="0.5"/>
  <pageSetup scale="88" orientation="portrait"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7"/>
  <dimension ref="B1:R36"/>
  <sheetViews>
    <sheetView workbookViewId="0">
      <selection activeCell="U22" sqref="U22"/>
    </sheetView>
  </sheetViews>
  <sheetFormatPr defaultRowHeight="15" x14ac:dyDescent="0.25"/>
  <cols>
    <col min="2" max="2" width="18.5703125" bestFit="1" customWidth="1"/>
    <col min="18" max="18" width="51" style="12" bestFit="1" customWidth="1"/>
  </cols>
  <sheetData>
    <row r="1" spans="2:18" x14ac:dyDescent="0.25">
      <c r="B1" t="s">
        <v>178</v>
      </c>
      <c r="C1" t="s">
        <v>178</v>
      </c>
      <c r="F1" t="s">
        <v>178</v>
      </c>
      <c r="H1" t="s">
        <v>178</v>
      </c>
      <c r="J1" t="s">
        <v>178</v>
      </c>
      <c r="L1" t="s">
        <v>178</v>
      </c>
      <c r="N1" t="s">
        <v>178</v>
      </c>
      <c r="P1" t="s">
        <v>178</v>
      </c>
      <c r="R1" s="61" t="s">
        <v>179</v>
      </c>
    </row>
    <row r="2" spans="2:18" x14ac:dyDescent="0.25">
      <c r="B2" t="s">
        <v>180</v>
      </c>
      <c r="C2" t="s">
        <v>181</v>
      </c>
      <c r="D2" t="s">
        <v>182</v>
      </c>
      <c r="F2" t="s">
        <v>183</v>
      </c>
      <c r="H2" t="s">
        <v>184</v>
      </c>
      <c r="J2" t="s">
        <v>185</v>
      </c>
      <c r="L2" t="s">
        <v>186</v>
      </c>
      <c r="N2">
        <v>340</v>
      </c>
      <c r="P2" t="s">
        <v>187</v>
      </c>
      <c r="R2" s="61" t="s">
        <v>188</v>
      </c>
    </row>
    <row r="3" spans="2:18" x14ac:dyDescent="0.25">
      <c r="B3" t="s">
        <v>189</v>
      </c>
      <c r="C3" t="s">
        <v>182</v>
      </c>
      <c r="D3" t="s">
        <v>181</v>
      </c>
      <c r="F3" t="s">
        <v>190</v>
      </c>
      <c r="H3" t="s">
        <v>191</v>
      </c>
      <c r="J3" t="s">
        <v>192</v>
      </c>
      <c r="L3" t="s">
        <v>193</v>
      </c>
      <c r="N3">
        <v>345</v>
      </c>
      <c r="P3" t="s">
        <v>194</v>
      </c>
      <c r="R3" s="61" t="s">
        <v>195</v>
      </c>
    </row>
    <row r="4" spans="2:18" x14ac:dyDescent="0.25">
      <c r="B4" t="s">
        <v>196</v>
      </c>
      <c r="D4" t="s">
        <v>197</v>
      </c>
      <c r="F4" t="s">
        <v>198</v>
      </c>
      <c r="H4" t="s">
        <v>199</v>
      </c>
      <c r="N4">
        <v>359</v>
      </c>
      <c r="P4" t="s">
        <v>200</v>
      </c>
      <c r="R4" s="61" t="s">
        <v>201</v>
      </c>
    </row>
    <row r="5" spans="2:18" x14ac:dyDescent="0.25">
      <c r="B5" t="s">
        <v>200</v>
      </c>
      <c r="F5" t="s">
        <v>202</v>
      </c>
      <c r="H5" t="s">
        <v>203</v>
      </c>
      <c r="N5">
        <v>661</v>
      </c>
      <c r="P5" t="s">
        <v>196</v>
      </c>
      <c r="R5" s="61" t="s">
        <v>204</v>
      </c>
    </row>
    <row r="6" spans="2:18" x14ac:dyDescent="0.25">
      <c r="B6" t="s">
        <v>190</v>
      </c>
      <c r="F6" t="s">
        <v>205</v>
      </c>
      <c r="H6" t="s">
        <v>206</v>
      </c>
      <c r="N6">
        <v>671</v>
      </c>
      <c r="P6" t="s">
        <v>207</v>
      </c>
      <c r="R6" s="61" t="s">
        <v>208</v>
      </c>
    </row>
    <row r="7" spans="2:18" x14ac:dyDescent="0.25">
      <c r="B7" t="s">
        <v>198</v>
      </c>
      <c r="F7" t="s">
        <v>209</v>
      </c>
      <c r="H7" t="s">
        <v>210</v>
      </c>
      <c r="N7">
        <v>285</v>
      </c>
    </row>
    <row r="8" spans="2:18" x14ac:dyDescent="0.25">
      <c r="B8" t="s">
        <v>202</v>
      </c>
      <c r="F8" t="s">
        <v>211</v>
      </c>
      <c r="H8" t="s">
        <v>212</v>
      </c>
      <c r="N8">
        <v>563</v>
      </c>
      <c r="R8" s="63" t="s">
        <v>213</v>
      </c>
    </row>
    <row r="9" spans="2:18" x14ac:dyDescent="0.25">
      <c r="B9" t="s">
        <v>205</v>
      </c>
      <c r="F9" t="s">
        <v>214</v>
      </c>
      <c r="H9" t="s">
        <v>215</v>
      </c>
      <c r="R9" s="64" t="s">
        <v>216</v>
      </c>
    </row>
    <row r="10" spans="2:18" x14ac:dyDescent="0.25">
      <c r="B10" t="s">
        <v>209</v>
      </c>
      <c r="F10" t="s">
        <v>217</v>
      </c>
      <c r="H10" t="s">
        <v>218</v>
      </c>
      <c r="R10" s="64" t="s">
        <v>219</v>
      </c>
    </row>
    <row r="11" spans="2:18" x14ac:dyDescent="0.25">
      <c r="B11" t="s">
        <v>211</v>
      </c>
      <c r="F11" t="s">
        <v>220</v>
      </c>
      <c r="H11" t="s">
        <v>221</v>
      </c>
      <c r="R11" s="64" t="s">
        <v>222</v>
      </c>
    </row>
    <row r="12" spans="2:18" x14ac:dyDescent="0.25">
      <c r="B12" t="s">
        <v>214</v>
      </c>
      <c r="F12" t="s">
        <v>223</v>
      </c>
      <c r="H12" t="s">
        <v>224</v>
      </c>
      <c r="R12" s="64" t="s">
        <v>225</v>
      </c>
    </row>
    <row r="13" spans="2:18" x14ac:dyDescent="0.25">
      <c r="B13" t="s">
        <v>200</v>
      </c>
      <c r="F13" t="s">
        <v>226</v>
      </c>
      <c r="H13" t="s">
        <v>227</v>
      </c>
      <c r="R13" s="64" t="s">
        <v>228</v>
      </c>
    </row>
    <row r="14" spans="2:18" x14ac:dyDescent="0.25">
      <c r="B14" t="s">
        <v>223</v>
      </c>
      <c r="F14" t="s">
        <v>229</v>
      </c>
      <c r="R14" s="64" t="s">
        <v>230</v>
      </c>
    </row>
    <row r="15" spans="2:18" x14ac:dyDescent="0.25">
      <c r="B15" t="s">
        <v>231</v>
      </c>
      <c r="F15" t="s">
        <v>197</v>
      </c>
      <c r="R15" s="64" t="s">
        <v>232</v>
      </c>
    </row>
    <row r="16" spans="2:18" x14ac:dyDescent="0.25">
      <c r="B16" t="s">
        <v>233</v>
      </c>
      <c r="R16" s="64" t="s">
        <v>234</v>
      </c>
    </row>
    <row r="17" spans="2:18" x14ac:dyDescent="0.25">
      <c r="B17" t="s">
        <v>235</v>
      </c>
      <c r="R17" s="64" t="s">
        <v>236</v>
      </c>
    </row>
    <row r="18" spans="2:18" x14ac:dyDescent="0.25">
      <c r="B18" t="s">
        <v>229</v>
      </c>
      <c r="R18" s="64" t="s">
        <v>237</v>
      </c>
    </row>
    <row r="19" spans="2:18" x14ac:dyDescent="0.25">
      <c r="B19" t="s">
        <v>197</v>
      </c>
    </row>
    <row r="20" spans="2:18" x14ac:dyDescent="0.25">
      <c r="R20" s="62" t="s">
        <v>238</v>
      </c>
    </row>
    <row r="21" spans="2:18" x14ac:dyDescent="0.25">
      <c r="R21" s="60" t="s">
        <v>239</v>
      </c>
    </row>
    <row r="22" spans="2:18" x14ac:dyDescent="0.25">
      <c r="R22" s="60" t="s">
        <v>240</v>
      </c>
    </row>
    <row r="23" spans="2:18" x14ac:dyDescent="0.25">
      <c r="R23" s="60" t="s">
        <v>241</v>
      </c>
    </row>
    <row r="24" spans="2:18" x14ac:dyDescent="0.25">
      <c r="R24" s="60" t="s">
        <v>242</v>
      </c>
    </row>
    <row r="25" spans="2:18" x14ac:dyDescent="0.25">
      <c r="R25" s="60" t="s">
        <v>243</v>
      </c>
    </row>
    <row r="26" spans="2:18" x14ac:dyDescent="0.25">
      <c r="R26" s="60" t="s">
        <v>244</v>
      </c>
    </row>
    <row r="27" spans="2:18" x14ac:dyDescent="0.25">
      <c r="R27" s="60" t="s">
        <v>245</v>
      </c>
    </row>
    <row r="29" spans="2:18" x14ac:dyDescent="0.25">
      <c r="R29" s="62" t="s">
        <v>246</v>
      </c>
    </row>
    <row r="30" spans="2:18" x14ac:dyDescent="0.25">
      <c r="R30" s="60" t="s">
        <v>247</v>
      </c>
    </row>
    <row r="31" spans="2:18" x14ac:dyDescent="0.25">
      <c r="R31" s="60" t="s">
        <v>240</v>
      </c>
    </row>
    <row r="32" spans="2:18" x14ac:dyDescent="0.25">
      <c r="R32" s="60" t="s">
        <v>241</v>
      </c>
    </row>
    <row r="33" spans="18:18" x14ac:dyDescent="0.25">
      <c r="R33" s="60" t="s">
        <v>242</v>
      </c>
    </row>
    <row r="34" spans="18:18" x14ac:dyDescent="0.25">
      <c r="R34" s="60" t="s">
        <v>243</v>
      </c>
    </row>
    <row r="35" spans="18:18" x14ac:dyDescent="0.25">
      <c r="R35" s="60" t="s">
        <v>244</v>
      </c>
    </row>
    <row r="36" spans="18:18" x14ac:dyDescent="0.25">
      <c r="R36" s="60" t="s">
        <v>245</v>
      </c>
    </row>
  </sheetData>
  <sheetProtection selectLockedCells="1" selectUnlockedCells="1"/>
  <customSheetViews>
    <customSheetView guid="{3AA004D7-1BCB-479A-9134-355EA2FAD760}" state="hidden">
      <selection activeCell="C1" sqref="C1:C3"/>
      <pageMargins left="0" right="0" top="0" bottom="0" header="0" footer="0"/>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EB99DE-017A-4CA8-BE1D-4C5A6D23C9C2}">
  <ds:schemaRefs>
    <ds:schemaRef ds:uri="http://schemas.openxmlformats.org/package/2006/metadata/core-properties"/>
    <ds:schemaRef ds:uri="http://schemas.microsoft.com/office/2006/documentManagement/types"/>
    <ds:schemaRef ds:uri="99e0dfea-43d5-4072-846c-d949cc7e95e9"/>
    <ds:schemaRef ds:uri="http://purl.org/dc/terms/"/>
    <ds:schemaRef ds:uri="5ef0c7bc-a1e9-48e9-a56f-14e827214cd5"/>
    <ds:schemaRef ds:uri="http://schemas.microsoft.com/office/infopath/2007/PartnerControls"/>
    <ds:schemaRef ds:uri="http://purl.org/dc/dcmitype/"/>
    <ds:schemaRef ds:uri="http://www.w3.org/XML/1998/namespace"/>
    <ds:schemaRef ds:uri="http://schemas.microsoft.com/office/2006/metadata/properties"/>
    <ds:schemaRef ds:uri="http://purl.org/dc/elements/1.1/"/>
    <ds:schemaRef ds:uri="9324d023-3849-46fe-9182-6ce950756bea"/>
  </ds:schemaRefs>
</ds:datastoreItem>
</file>

<file path=customXml/itemProps2.xml><?xml version="1.0" encoding="utf-8"?>
<ds:datastoreItem xmlns:ds="http://schemas.openxmlformats.org/officeDocument/2006/customXml" ds:itemID="{7049E8DF-7094-47D6-A680-C5A379686C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CBD174-8CE4-41C5-BE5E-F8C7787FDF1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Cover</vt:lpstr>
      <vt:lpstr>Proposed Services</vt:lpstr>
      <vt:lpstr> Budget</vt:lpstr>
      <vt:lpstr>Sub Budget</vt:lpstr>
      <vt:lpstr>Sub Budget 2</vt:lpstr>
      <vt:lpstr>Sub Budget  3</vt:lpstr>
      <vt:lpstr>Match Budget</vt:lpstr>
      <vt:lpstr>Indirect Cost Calculator</vt:lpstr>
      <vt:lpstr>DROP-DOWNS</vt:lpstr>
      <vt:lpstr>'Proposed Services'!Print_Titles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FC452 Strengthening CTE for the 21st Century Act Competitive Grant Budget Workbook</dc:title>
  <dc:subject/>
  <dc:creator>DESE</dc:creator>
  <cp:keywords/>
  <dc:description/>
  <cp:lastModifiedBy>Zou, Dong (EOE)</cp:lastModifiedBy>
  <cp:revision/>
  <dcterms:created xsi:type="dcterms:W3CDTF">2015-09-27T21:20:20Z</dcterms:created>
  <dcterms:modified xsi:type="dcterms:W3CDTF">2022-08-17T14:37:46Z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Aug 17 2022</vt:lpwstr>
  </property>
</Properties>
</file>