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SCTASK0314587\"/>
    </mc:Choice>
  </mc:AlternateContent>
  <xr:revisionPtr revIDLastSave="0" documentId="13_ncr:1_{34E741EB-C300-48BA-8693-AA4EDE79421C}" xr6:coauthVersionLast="45" xr6:coauthVersionMax="47" xr10:uidLastSave="{00000000-0000-0000-0000-000000000000}"/>
  <bookViews>
    <workbookView xWindow="-120" yWindow="-120" windowWidth="29040" windowHeight="15840" tabRatio="909" xr2:uid="{00000000-000D-0000-FFFF-FFFF00000000}"/>
  </bookViews>
  <sheets>
    <sheet name=" Budget" sheetId="77" r:id="rId1"/>
    <sheet name=" Sub Budget 1" sheetId="184" state="hidden" r:id="rId2"/>
    <sheet name=" Match Budget" sheetId="183" state="hidden" r:id="rId3"/>
    <sheet name="DROP-DOWNS" sheetId="7" state="hidden" r:id="rId4"/>
    <sheet name="Indirect Cost Calculator" sheetId="47" state="hidden" r:id="rId5"/>
  </sheets>
  <externalReferences>
    <externalReference r:id="rId6"/>
    <externalReference r:id="rId7"/>
    <externalReference r:id="rId8"/>
    <externalReference r:id="rId9"/>
    <externalReference r:id="rId10"/>
    <externalReference r:id="rId11"/>
  </externalReferences>
  <definedNames>
    <definedName name="aaa">#REF!</definedName>
    <definedName name="ABE_2">'DROP-DOWNS'!$B$1:$B$20</definedName>
    <definedName name="ABE_CLASS_PLAN">'DROP-DOWNS'!$B$2:$B$19</definedName>
    <definedName name="AdminSal">[1]dropdowns!$B$3:$B$5</definedName>
    <definedName name="apples">'DROP-DOWNS'!$A$3:$A$10</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'DROP-DOWNS'!$A$3:$A$10</definedName>
    <definedName name="fruity">'DROP-DOWNS'!$A$3:$A$10</definedName>
    <definedName name="fund_list">[3]Fund_List!$A$2:$A$8</definedName>
    <definedName name="IELCE">'DROP-DOWNS'!$D$2:$D$4</definedName>
    <definedName name="IET">'DROP-DOWNS'!$D$2</definedName>
    <definedName name="IET_2">'DROP-DOWNS'!$C$1:$C$2</definedName>
    <definedName name="IET_CLASS_PLAM" localSheetId="0">#REF!</definedName>
    <definedName name="IET_CLASS_PLAM" localSheetId="2">#REF!</definedName>
    <definedName name="IET_CLASS_PLAM" localSheetId="1">#REF!</definedName>
    <definedName name="IET_CLASS_PLAM">#REF!</definedName>
    <definedName name="IET_CLASS_PLAN">#REF!</definedName>
    <definedName name="InstrSal">[1]dropdowns!$B$7:$B$18</definedName>
    <definedName name="Math">fruits</definedName>
    <definedName name="Months">'DROP-DOWNS'!$H$1:$H$13</definedName>
    <definedName name="my_fund" localSheetId="0">#REF!</definedName>
    <definedName name="my_fund" localSheetId="2">#REF!</definedName>
    <definedName name="my_fund" localSheetId="1">#REF!</definedName>
    <definedName name="my_fund">#REF!</definedName>
    <definedName name="Other">[1]dropdowns!$B$58:$B$70</definedName>
    <definedName name="ParentInvolvement" localSheetId="0">'[4]770 Form 1'!#REF!</definedName>
    <definedName name="ParentInvolvement" localSheetId="2">'[4]770 Form 1'!#REF!</definedName>
    <definedName name="ParentInvolvement" localSheetId="1">'[4]770 Form 1'!#REF!</definedName>
    <definedName name="ParentInvolvement">'[4]770 Form 1'!#REF!</definedName>
    <definedName name="ParentInvperSchl" localSheetId="0">'[4]770 Form 1'!#REF!</definedName>
    <definedName name="ParentInvperSchl" localSheetId="2">'[4]770 Form 1'!#REF!</definedName>
    <definedName name="ParentInvperSchl" localSheetId="1">'[4]770 Form 1'!#REF!</definedName>
    <definedName name="ParentInvperSchl">'[4]770 Form 1'!#REF!</definedName>
    <definedName name="Primary240">[1]dropdowns!$C$2:$C$17</definedName>
    <definedName name="_xlnm.Print_Area" localSheetId="4" xml:space="preserve">                                      'Indirect Cost Calculator'!$A$1:$E$31</definedName>
    <definedName name="Range" localSheetId="0">#REF!</definedName>
    <definedName name="Range" localSheetId="2">#REF!</definedName>
    <definedName name="Range" localSheetId="1">#REF!</definedName>
    <definedName name="Range">#REF!</definedName>
    <definedName name="Range1" localSheetId="0">#REF!</definedName>
    <definedName name="Range1" localSheetId="2">#REF!</definedName>
    <definedName name="Range1" localSheetId="1">#REF!</definedName>
    <definedName name="Range1">#REF!</definedName>
    <definedName name="RESERVATIONS" localSheetId="0">#REF!</definedName>
    <definedName name="RESERVATIONS" localSheetId="2">#REF!</definedName>
    <definedName name="RESERVATIONS" localSheetId="1">#REF!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0">'[4]770 Form 1'!#REF!</definedName>
    <definedName name="T" localSheetId="2">'[4]770 Form 1'!#REF!</definedName>
    <definedName name="T" localSheetId="1">'[4]770 Form 1'!#REF!</definedName>
    <definedName name="T">'[4]770 Form 1'!#REF!</definedName>
    <definedName name="test" localSheetId="0">#REF!</definedName>
    <definedName name="test" localSheetId="2">#REF!</definedName>
    <definedName name="test" localSheetId="1">#REF!</definedName>
    <definedName name="test">#REF!</definedName>
    <definedName name="Test1" localSheetId="0">#REF!</definedName>
    <definedName name="Test1" localSheetId="2">#REF!</definedName>
    <definedName name="Test1" localSheetId="1">#REF!</definedName>
    <definedName name="Test1">#REF!</definedName>
    <definedName name="TitleI" localSheetId="0">#REF!</definedName>
    <definedName name="TitleI" localSheetId="2">#REF!</definedName>
    <definedName name="TitleI" localSheetId="1">#REF!</definedName>
    <definedName name="TitleI">#REF!</definedName>
    <definedName name="TitleIIA" localSheetId="0">#REF!</definedName>
    <definedName name="TitleIIA" localSheetId="2">#REF!</definedName>
    <definedName name="TitleIIA" localSheetId="1">#REF!</definedName>
    <definedName name="TitleIIA">#REF!</definedName>
    <definedName name="TitleIID" localSheetId="0">#REF!</definedName>
    <definedName name="TitleIID" localSheetId="2">#REF!</definedName>
    <definedName name="TitleIID" localSheetId="1">#REF!</definedName>
    <definedName name="TitleIID">#REF!</definedName>
    <definedName name="TitleIII" localSheetId="0">#REF!</definedName>
    <definedName name="TitleIII" localSheetId="2">#REF!</definedName>
    <definedName name="TitleIII" localSheetId="1">#REF!</definedName>
    <definedName name="TitleIII">#REF!</definedName>
    <definedName name="TitleIV" localSheetId="0">#REF!</definedName>
    <definedName name="TitleIV" localSheetId="2">#REF!</definedName>
    <definedName name="TitleIV" localSheetId="1">#REF!</definedName>
    <definedName name="TitleIV">#REF!</definedName>
    <definedName name="TitleV" localSheetId="0">#REF!</definedName>
    <definedName name="TitleV" localSheetId="2">#REF!</definedName>
    <definedName name="TitleV" localSheetId="1">#REF!</definedName>
    <definedName name="TitleV">#REF!</definedName>
    <definedName name="Travel">[1]dropdowns!$B$32:$B$37</definedName>
    <definedName name="valAddr1">[5]DataLookupValues!$B$8</definedName>
    <definedName name="valAllocation240">[1]DataLookupValues!$F$2</definedName>
    <definedName name="valCEIS240">'[1]6. CEIS 240'!$J$16</definedName>
    <definedName name="valCtyStZip">[5]DataLookupValues!$B$10</definedName>
    <definedName name="valDistr">[6]DataLookupValues!$B$6</definedName>
    <definedName name="valDistrName">[5]DataLookupValues!$B$7</definedName>
    <definedName name="valemail">[5]DataLookupValues!$F$9</definedName>
    <definedName name="valM3">'[1]7. M3 240'!$J$24</definedName>
    <definedName name="valname">[5]DataLookupValues!$F$7</definedName>
    <definedName name="valorg4code">[5]DataLookupValues!$D$7</definedName>
    <definedName name="valphonenum">[5]DataLookupValues!$F$8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9" i="77" l="1"/>
  <c r="E89" i="77"/>
  <c r="H72" i="77"/>
  <c r="E72" i="77"/>
  <c r="H71" i="77"/>
  <c r="E71" i="77"/>
  <c r="H70" i="77"/>
  <c r="E70" i="77"/>
  <c r="U70" i="77" s="1"/>
  <c r="H69" i="77"/>
  <c r="E69" i="77"/>
  <c r="U69" i="77" s="1"/>
  <c r="O111" i="184"/>
  <c r="O110" i="184"/>
  <c r="W73" i="77"/>
  <c r="V73" i="77"/>
  <c r="U73" i="77"/>
  <c r="V71" i="77"/>
  <c r="W70" i="77"/>
  <c r="V70" i="77"/>
  <c r="V69" i="77"/>
  <c r="R118" i="184"/>
  <c r="X118" i="184" s="1"/>
  <c r="X114" i="184"/>
  <c r="U107" i="184"/>
  <c r="R102" i="184"/>
  <c r="E101" i="184"/>
  <c r="E100" i="184"/>
  <c r="E99" i="184"/>
  <c r="E98" i="184"/>
  <c r="E97" i="184"/>
  <c r="E96" i="184"/>
  <c r="U92" i="184"/>
  <c r="R92" i="184"/>
  <c r="H92" i="184"/>
  <c r="E92" i="184"/>
  <c r="D92" i="184"/>
  <c r="U91" i="184"/>
  <c r="R91" i="184"/>
  <c r="H91" i="184"/>
  <c r="E91" i="184"/>
  <c r="U90" i="184"/>
  <c r="R90" i="184"/>
  <c r="H90" i="184"/>
  <c r="E90" i="184"/>
  <c r="U89" i="184"/>
  <c r="R89" i="184"/>
  <c r="H89" i="184"/>
  <c r="E89" i="184"/>
  <c r="U88" i="184"/>
  <c r="R88" i="184"/>
  <c r="H88" i="184"/>
  <c r="E88" i="184"/>
  <c r="U87" i="184"/>
  <c r="R87" i="184"/>
  <c r="H87" i="184"/>
  <c r="E87" i="184"/>
  <c r="U86" i="184"/>
  <c r="R86" i="184"/>
  <c r="H86" i="184"/>
  <c r="E86" i="184"/>
  <c r="R83" i="184"/>
  <c r="X83" i="184" s="1"/>
  <c r="E82" i="184"/>
  <c r="E81" i="184"/>
  <c r="E80" i="184"/>
  <c r="E79" i="184"/>
  <c r="E78" i="184"/>
  <c r="E77" i="184"/>
  <c r="W73" i="184"/>
  <c r="V73" i="184"/>
  <c r="U73" i="184"/>
  <c r="R73" i="184"/>
  <c r="E130" i="184" s="1"/>
  <c r="F130" i="184" s="1"/>
  <c r="W72" i="184"/>
  <c r="V72" i="184"/>
  <c r="U72" i="184"/>
  <c r="R72" i="184"/>
  <c r="E129" i="184" s="1"/>
  <c r="F129" i="184" s="1"/>
  <c r="W71" i="184"/>
  <c r="V71" i="184"/>
  <c r="U71" i="184"/>
  <c r="R71" i="184"/>
  <c r="E128" i="184" s="1"/>
  <c r="F128" i="184" s="1"/>
  <c r="W70" i="184"/>
  <c r="V70" i="184"/>
  <c r="U70" i="184"/>
  <c r="R70" i="184"/>
  <c r="E127" i="184" s="1"/>
  <c r="F127" i="184" s="1"/>
  <c r="W69" i="184"/>
  <c r="V69" i="184"/>
  <c r="U69" i="184"/>
  <c r="U74" i="184" s="1"/>
  <c r="R69" i="184"/>
  <c r="E126" i="184" s="1"/>
  <c r="F126" i="184" s="1"/>
  <c r="R57" i="184"/>
  <c r="X57" i="184" s="1"/>
  <c r="R51" i="184"/>
  <c r="Q51" i="184" s="1"/>
  <c r="V51" i="184" s="1"/>
  <c r="P51" i="184"/>
  <c r="R50" i="184"/>
  <c r="Q50" i="184" s="1"/>
  <c r="V50" i="184" s="1"/>
  <c r="P50" i="184"/>
  <c r="R49" i="184"/>
  <c r="Q49" i="184" s="1"/>
  <c r="V49" i="184" s="1"/>
  <c r="P49" i="184"/>
  <c r="R48" i="184"/>
  <c r="Q48" i="184" s="1"/>
  <c r="V48" i="184" s="1"/>
  <c r="P48" i="184"/>
  <c r="R47" i="184"/>
  <c r="Q47" i="184" s="1"/>
  <c r="V47" i="184" s="1"/>
  <c r="P47" i="184"/>
  <c r="R43" i="184"/>
  <c r="Q43" i="184" s="1"/>
  <c r="V43" i="184" s="1"/>
  <c r="P43" i="184"/>
  <c r="R42" i="184"/>
  <c r="Q42" i="184" s="1"/>
  <c r="V42" i="184" s="1"/>
  <c r="P42" i="184"/>
  <c r="R41" i="184"/>
  <c r="Q41" i="184" s="1"/>
  <c r="V41" i="184" s="1"/>
  <c r="P41" i="184"/>
  <c r="R40" i="184"/>
  <c r="Q40" i="184" s="1"/>
  <c r="V40" i="184" s="1"/>
  <c r="P40" i="184"/>
  <c r="R39" i="184"/>
  <c r="Q39" i="184" s="1"/>
  <c r="V39" i="184" s="1"/>
  <c r="P39" i="184"/>
  <c r="R38" i="184"/>
  <c r="Q38" i="184" s="1"/>
  <c r="V38" i="184" s="1"/>
  <c r="P38" i="184"/>
  <c r="R37" i="184"/>
  <c r="Q37" i="184" s="1"/>
  <c r="V37" i="184" s="1"/>
  <c r="P37" i="184"/>
  <c r="R36" i="184"/>
  <c r="Q36" i="184" s="1"/>
  <c r="V36" i="184" s="1"/>
  <c r="P36" i="184"/>
  <c r="R35" i="184"/>
  <c r="Q35" i="184" s="1"/>
  <c r="V35" i="184" s="1"/>
  <c r="P35" i="184"/>
  <c r="R34" i="184"/>
  <c r="Q34" i="184" s="1"/>
  <c r="V34" i="184" s="1"/>
  <c r="P34" i="184"/>
  <c r="R33" i="184"/>
  <c r="Q33" i="184" s="1"/>
  <c r="V33" i="184" s="1"/>
  <c r="P33" i="184"/>
  <c r="R32" i="184"/>
  <c r="Q32" i="184" s="1"/>
  <c r="V32" i="184" s="1"/>
  <c r="P32" i="184"/>
  <c r="R31" i="184"/>
  <c r="Q31" i="184"/>
  <c r="V31" i="184" s="1"/>
  <c r="P31" i="184"/>
  <c r="R30" i="184"/>
  <c r="Q30" i="184" s="1"/>
  <c r="V30" i="184" s="1"/>
  <c r="P30" i="184"/>
  <c r="R29" i="184"/>
  <c r="Q29" i="184" s="1"/>
  <c r="V29" i="184" s="1"/>
  <c r="P29" i="184"/>
  <c r="R28" i="184"/>
  <c r="Q28" i="184"/>
  <c r="V28" i="184" s="1"/>
  <c r="P28" i="184"/>
  <c r="R27" i="184"/>
  <c r="Q27" i="184" s="1"/>
  <c r="V27" i="184" s="1"/>
  <c r="P27" i="184"/>
  <c r="R26" i="184"/>
  <c r="Q26" i="184" s="1"/>
  <c r="V26" i="184" s="1"/>
  <c r="P26" i="184"/>
  <c r="R25" i="184"/>
  <c r="Q25" i="184" s="1"/>
  <c r="V25" i="184" s="1"/>
  <c r="P25" i="184"/>
  <c r="R24" i="184"/>
  <c r="Q24" i="184" s="1"/>
  <c r="V24" i="184" s="1"/>
  <c r="P24" i="184"/>
  <c r="R23" i="184"/>
  <c r="Q23" i="184" s="1"/>
  <c r="V23" i="184" s="1"/>
  <c r="P23" i="184"/>
  <c r="R22" i="184"/>
  <c r="Q22" i="184" s="1"/>
  <c r="V22" i="184" s="1"/>
  <c r="P22" i="184"/>
  <c r="R21" i="184"/>
  <c r="Q21" i="184" s="1"/>
  <c r="V21" i="184" s="1"/>
  <c r="P21" i="184"/>
  <c r="R20" i="184"/>
  <c r="Q20" i="184" s="1"/>
  <c r="V20" i="184" s="1"/>
  <c r="P20" i="184"/>
  <c r="R19" i="184"/>
  <c r="Q19" i="184" s="1"/>
  <c r="V19" i="184" s="1"/>
  <c r="P19" i="184"/>
  <c r="R15" i="184"/>
  <c r="Q15" i="184" s="1"/>
  <c r="V15" i="184" s="1"/>
  <c r="P15" i="184"/>
  <c r="R14" i="184"/>
  <c r="Q14" i="184" s="1"/>
  <c r="V14" i="184" s="1"/>
  <c r="P14" i="184"/>
  <c r="R13" i="184"/>
  <c r="Q13" i="184" s="1"/>
  <c r="V13" i="184" s="1"/>
  <c r="P13" i="184"/>
  <c r="R12" i="184"/>
  <c r="Q12" i="184" s="1"/>
  <c r="P12" i="184"/>
  <c r="F6" i="184"/>
  <c r="B6" i="184"/>
  <c r="E126" i="183"/>
  <c r="F126" i="183" s="1"/>
  <c r="E125" i="183"/>
  <c r="F125" i="183" s="1"/>
  <c r="R116" i="183"/>
  <c r="G110" i="183" s="1"/>
  <c r="X112" i="183"/>
  <c r="O105" i="183"/>
  <c r="U105" i="183" s="1"/>
  <c r="X102" i="183"/>
  <c r="R102" i="183"/>
  <c r="E101" i="183"/>
  <c r="E100" i="183"/>
  <c r="E99" i="183"/>
  <c r="E98" i="183"/>
  <c r="E97" i="183"/>
  <c r="E96" i="183"/>
  <c r="U92" i="183"/>
  <c r="R92" i="183"/>
  <c r="H92" i="183"/>
  <c r="E92" i="183"/>
  <c r="D92" i="183"/>
  <c r="U91" i="183"/>
  <c r="R91" i="183"/>
  <c r="H91" i="183"/>
  <c r="E91" i="183"/>
  <c r="U90" i="183"/>
  <c r="R90" i="183"/>
  <c r="H90" i="183"/>
  <c r="E90" i="183"/>
  <c r="U89" i="183"/>
  <c r="R89" i="183"/>
  <c r="H89" i="183"/>
  <c r="E89" i="183"/>
  <c r="U88" i="183"/>
  <c r="R88" i="183"/>
  <c r="H88" i="183"/>
  <c r="E88" i="183"/>
  <c r="U87" i="183"/>
  <c r="R87" i="183"/>
  <c r="H87" i="183"/>
  <c r="E87" i="183"/>
  <c r="U86" i="183"/>
  <c r="R86" i="183"/>
  <c r="H86" i="183"/>
  <c r="E86" i="183"/>
  <c r="X83" i="183"/>
  <c r="R83" i="183"/>
  <c r="E82" i="183"/>
  <c r="E81" i="183"/>
  <c r="E80" i="183"/>
  <c r="E79" i="183"/>
  <c r="E78" i="183"/>
  <c r="E77" i="183"/>
  <c r="W73" i="183"/>
  <c r="V73" i="183"/>
  <c r="U73" i="183"/>
  <c r="R73" i="183"/>
  <c r="E128" i="183" s="1"/>
  <c r="F128" i="183" s="1"/>
  <c r="H73" i="183"/>
  <c r="E73" i="183"/>
  <c r="W72" i="183"/>
  <c r="V72" i="183"/>
  <c r="U72" i="183"/>
  <c r="R72" i="183"/>
  <c r="E127" i="183" s="1"/>
  <c r="F127" i="183" s="1"/>
  <c r="H72" i="183"/>
  <c r="E72" i="183"/>
  <c r="W71" i="183"/>
  <c r="V71" i="183"/>
  <c r="U71" i="183"/>
  <c r="R71" i="183"/>
  <c r="H71" i="183"/>
  <c r="E71" i="183"/>
  <c r="W70" i="183"/>
  <c r="V70" i="183"/>
  <c r="U70" i="183"/>
  <c r="R70" i="183"/>
  <c r="H70" i="183"/>
  <c r="E70" i="183"/>
  <c r="W69" i="183"/>
  <c r="V69" i="183"/>
  <c r="U69" i="183"/>
  <c r="U74" i="183" s="1"/>
  <c r="R69" i="183"/>
  <c r="E124" i="183" s="1"/>
  <c r="F124" i="183" s="1"/>
  <c r="H69" i="183"/>
  <c r="E69" i="183"/>
  <c r="R57" i="183"/>
  <c r="X57" i="183" s="1"/>
  <c r="R51" i="183"/>
  <c r="Q51" i="183"/>
  <c r="V51" i="183" s="1"/>
  <c r="P51" i="183"/>
  <c r="R50" i="183"/>
  <c r="Q50" i="183" s="1"/>
  <c r="V50" i="183" s="1"/>
  <c r="P50" i="183"/>
  <c r="R49" i="183"/>
  <c r="Q49" i="183"/>
  <c r="V49" i="183" s="1"/>
  <c r="P49" i="183"/>
  <c r="R48" i="183"/>
  <c r="Q48" i="183" s="1"/>
  <c r="V48" i="183" s="1"/>
  <c r="P48" i="183"/>
  <c r="R47" i="183"/>
  <c r="R52" i="183" s="1"/>
  <c r="Q47" i="183"/>
  <c r="V47" i="183" s="1"/>
  <c r="P47" i="183"/>
  <c r="P52" i="183" s="1"/>
  <c r="R43" i="183"/>
  <c r="Q43" i="183" s="1"/>
  <c r="V43" i="183" s="1"/>
  <c r="P43" i="183"/>
  <c r="R42" i="183"/>
  <c r="Q42" i="183" s="1"/>
  <c r="V42" i="183" s="1"/>
  <c r="P42" i="183"/>
  <c r="R41" i="183"/>
  <c r="Q41" i="183" s="1"/>
  <c r="V41" i="183" s="1"/>
  <c r="P41" i="183"/>
  <c r="R40" i="183"/>
  <c r="Q40" i="183" s="1"/>
  <c r="V40" i="183" s="1"/>
  <c r="P40" i="183"/>
  <c r="R39" i="183"/>
  <c r="Q39" i="183" s="1"/>
  <c r="V39" i="183" s="1"/>
  <c r="P39" i="183"/>
  <c r="R38" i="183"/>
  <c r="Q38" i="183" s="1"/>
  <c r="V38" i="183" s="1"/>
  <c r="P38" i="183"/>
  <c r="R37" i="183"/>
  <c r="Q37" i="183" s="1"/>
  <c r="V37" i="183" s="1"/>
  <c r="P37" i="183"/>
  <c r="R36" i="183"/>
  <c r="Q36" i="183" s="1"/>
  <c r="V36" i="183" s="1"/>
  <c r="P36" i="183"/>
  <c r="R35" i="183"/>
  <c r="Q35" i="183" s="1"/>
  <c r="V35" i="183" s="1"/>
  <c r="P35" i="183"/>
  <c r="R34" i="183"/>
  <c r="Q34" i="183" s="1"/>
  <c r="V34" i="183" s="1"/>
  <c r="P34" i="183"/>
  <c r="R33" i="183"/>
  <c r="Q33" i="183" s="1"/>
  <c r="V33" i="183" s="1"/>
  <c r="P33" i="183"/>
  <c r="R32" i="183"/>
  <c r="Q32" i="183" s="1"/>
  <c r="V32" i="183" s="1"/>
  <c r="P32" i="183"/>
  <c r="R31" i="183"/>
  <c r="Q31" i="183" s="1"/>
  <c r="V31" i="183" s="1"/>
  <c r="P31" i="183"/>
  <c r="R30" i="183"/>
  <c r="Q30" i="183" s="1"/>
  <c r="V30" i="183" s="1"/>
  <c r="P30" i="183"/>
  <c r="R29" i="183"/>
  <c r="Q29" i="183" s="1"/>
  <c r="V29" i="183" s="1"/>
  <c r="P29" i="183"/>
  <c r="R28" i="183"/>
  <c r="Q28" i="183" s="1"/>
  <c r="V28" i="183" s="1"/>
  <c r="P28" i="183"/>
  <c r="R27" i="183"/>
  <c r="Q27" i="183" s="1"/>
  <c r="V27" i="183" s="1"/>
  <c r="P27" i="183"/>
  <c r="R26" i="183"/>
  <c r="Q26" i="183" s="1"/>
  <c r="V26" i="183" s="1"/>
  <c r="P26" i="183"/>
  <c r="R25" i="183"/>
  <c r="Q25" i="183" s="1"/>
  <c r="V25" i="183" s="1"/>
  <c r="P25" i="183"/>
  <c r="R24" i="183"/>
  <c r="Q24" i="183" s="1"/>
  <c r="V24" i="183" s="1"/>
  <c r="P24" i="183"/>
  <c r="R23" i="183"/>
  <c r="Q23" i="183" s="1"/>
  <c r="V23" i="183" s="1"/>
  <c r="P23" i="183"/>
  <c r="R22" i="183"/>
  <c r="Q22" i="183" s="1"/>
  <c r="V22" i="183" s="1"/>
  <c r="P22" i="183"/>
  <c r="R21" i="183"/>
  <c r="Q21" i="183" s="1"/>
  <c r="V21" i="183" s="1"/>
  <c r="P21" i="183"/>
  <c r="R20" i="183"/>
  <c r="Q20" i="183" s="1"/>
  <c r="V20" i="183" s="1"/>
  <c r="P20" i="183"/>
  <c r="P44" i="183" s="1"/>
  <c r="R19" i="183"/>
  <c r="Q19" i="183" s="1"/>
  <c r="P19" i="183"/>
  <c r="R15" i="183"/>
  <c r="Q15" i="183" s="1"/>
  <c r="V15" i="183" s="1"/>
  <c r="P15" i="183"/>
  <c r="R14" i="183"/>
  <c r="Q14" i="183"/>
  <c r="V14" i="183" s="1"/>
  <c r="P14" i="183"/>
  <c r="R13" i="183"/>
  <c r="Q13" i="183" s="1"/>
  <c r="V13" i="183" s="1"/>
  <c r="P13" i="183"/>
  <c r="R12" i="183"/>
  <c r="R16" i="183" s="1"/>
  <c r="Q12" i="183"/>
  <c r="P12" i="183"/>
  <c r="P16" i="183" s="1"/>
  <c r="F6" i="183"/>
  <c r="B6" i="183"/>
  <c r="B2" i="183"/>
  <c r="R73" i="77"/>
  <c r="R72" i="77"/>
  <c r="W72" i="77" s="1"/>
  <c r="R71" i="77"/>
  <c r="W71" i="77" s="1"/>
  <c r="R70" i="77"/>
  <c r="P16" i="184" l="1"/>
  <c r="P52" i="184"/>
  <c r="U93" i="184"/>
  <c r="R52" i="184"/>
  <c r="X52" i="184" s="1"/>
  <c r="R44" i="184"/>
  <c r="X44" i="184" s="1"/>
  <c r="P44" i="184"/>
  <c r="R93" i="184"/>
  <c r="X93" i="184" s="1"/>
  <c r="Q16" i="184"/>
  <c r="R60" i="184" s="1"/>
  <c r="V12" i="184"/>
  <c r="Q44" i="184"/>
  <c r="R62" i="184" s="1"/>
  <c r="Q52" i="184"/>
  <c r="R64" i="184" s="1"/>
  <c r="R16" i="184"/>
  <c r="R74" i="184"/>
  <c r="X74" i="184" s="1"/>
  <c r="F125" i="184"/>
  <c r="X102" i="184"/>
  <c r="F131" i="184"/>
  <c r="U93" i="183"/>
  <c r="R93" i="183"/>
  <c r="X93" i="183" s="1"/>
  <c r="F129" i="183"/>
  <c r="V19" i="183"/>
  <c r="Q44" i="183"/>
  <c r="R62" i="183" s="1"/>
  <c r="G109" i="183"/>
  <c r="X52" i="183"/>
  <c r="U52" i="183"/>
  <c r="Q16" i="183"/>
  <c r="R60" i="183" s="1"/>
  <c r="R66" i="183" s="1"/>
  <c r="X66" i="183" s="1"/>
  <c r="X16" i="183"/>
  <c r="V12" i="183"/>
  <c r="R44" i="183"/>
  <c r="Q52" i="183"/>
  <c r="R64" i="183" s="1"/>
  <c r="X116" i="183"/>
  <c r="R74" i="183"/>
  <c r="X74" i="183" s="1"/>
  <c r="F123" i="183"/>
  <c r="H92" i="77"/>
  <c r="E92" i="77"/>
  <c r="H91" i="77"/>
  <c r="E91" i="77"/>
  <c r="H90" i="77"/>
  <c r="E90" i="77"/>
  <c r="H88" i="77"/>
  <c r="E88" i="77"/>
  <c r="H87" i="77"/>
  <c r="E87" i="77"/>
  <c r="H86" i="77"/>
  <c r="E86" i="77"/>
  <c r="H73" i="77"/>
  <c r="E73" i="77"/>
  <c r="U71" i="77"/>
  <c r="V121" i="184" l="1"/>
  <c r="U52" i="184"/>
  <c r="R66" i="184"/>
  <c r="X66" i="184" s="1"/>
  <c r="V72" i="77"/>
  <c r="U72" i="77"/>
  <c r="X16" i="184"/>
  <c r="U16" i="184"/>
  <c r="F132" i="184"/>
  <c r="U44" i="184"/>
  <c r="R118" i="183"/>
  <c r="F130" i="183"/>
  <c r="O106" i="183" s="1"/>
  <c r="O107" i="183" s="1"/>
  <c r="G108" i="183"/>
  <c r="V119" i="183"/>
  <c r="X44" i="183"/>
  <c r="U44" i="183"/>
  <c r="U16" i="183"/>
  <c r="D11" i="47" a="1"/>
  <c r="D11" i="47" s="1"/>
  <c r="B6" i="77"/>
  <c r="F6" i="77"/>
  <c r="R86" i="77"/>
  <c r="R120" i="184" l="1"/>
  <c r="F135" i="184" s="1"/>
  <c r="O112" i="184" s="1"/>
  <c r="O108" i="184"/>
  <c r="O109" i="184" s="1"/>
  <c r="F133" i="183"/>
  <c r="O110" i="183" s="1"/>
  <c r="R116" i="77"/>
  <c r="R102" i="77"/>
  <c r="R89" i="77"/>
  <c r="R88" i="77"/>
  <c r="R87" i="77"/>
  <c r="R83" i="77"/>
  <c r="R69" i="77"/>
  <c r="W69" i="77" s="1"/>
  <c r="R57" i="77"/>
  <c r="R51" i="77"/>
  <c r="R50" i="77"/>
  <c r="R49" i="77"/>
  <c r="R48" i="77"/>
  <c r="R47"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3" i="77"/>
  <c r="R14" i="77"/>
  <c r="R15" i="77"/>
  <c r="R12" i="77"/>
  <c r="Q12" i="77" s="1"/>
  <c r="R52" i="77" l="1"/>
  <c r="R74" i="77"/>
  <c r="R44" i="77"/>
  <c r="R16" i="77"/>
  <c r="E101" i="77" l="1"/>
  <c r="E100" i="77"/>
  <c r="E99" i="77"/>
  <c r="E98" i="77"/>
  <c r="E97" i="77"/>
  <c r="E96" i="77"/>
  <c r="E82" i="77"/>
  <c r="E81" i="77"/>
  <c r="E80" i="77"/>
  <c r="E79" i="77"/>
  <c r="E78" i="77"/>
  <c r="E77" i="77"/>
  <c r="Q33" i="77"/>
  <c r="P33" i="77"/>
  <c r="Q32" i="77"/>
  <c r="P32" i="77"/>
  <c r="Q31" i="77"/>
  <c r="P31" i="77"/>
  <c r="Q30" i="77"/>
  <c r="P30" i="77"/>
  <c r="Q29" i="77"/>
  <c r="P29" i="77"/>
  <c r="Q28" i="77"/>
  <c r="P28" i="77"/>
  <c r="Q27" i="77"/>
  <c r="P27" i="77"/>
  <c r="Q26" i="77"/>
  <c r="P26" i="77"/>
  <c r="Q25" i="77"/>
  <c r="P25" i="77"/>
  <c r="Q24" i="77"/>
  <c r="P24" i="77"/>
  <c r="Q23" i="77"/>
  <c r="P23" i="77"/>
  <c r="Q22" i="77"/>
  <c r="P22" i="77"/>
  <c r="Q21" i="77"/>
  <c r="P21" i="77"/>
  <c r="Q20" i="77"/>
  <c r="P20" i="77"/>
  <c r="E127" i="77" l="1"/>
  <c r="P12" i="77" l="1"/>
  <c r="P51" i="77" l="1"/>
  <c r="P50" i="77"/>
  <c r="P49" i="77"/>
  <c r="P48" i="77"/>
  <c r="P47" i="77"/>
  <c r="P43" i="77"/>
  <c r="P42" i="77"/>
  <c r="P41" i="77"/>
  <c r="P40" i="77"/>
  <c r="P39" i="77"/>
  <c r="P38" i="77"/>
  <c r="P37" i="77"/>
  <c r="P36" i="77"/>
  <c r="P35" i="77"/>
  <c r="P34" i="77"/>
  <c r="P19" i="77"/>
  <c r="P15" i="77"/>
  <c r="P14" i="77"/>
  <c r="P13" i="77"/>
  <c r="V32" i="77" l="1"/>
  <c r="V31" i="77"/>
  <c r="V30" i="77"/>
  <c r="V29" i="77"/>
  <c r="V28" i="77"/>
  <c r="V27" i="77"/>
  <c r="V26" i="77"/>
  <c r="V25" i="77"/>
  <c r="U89" i="77" l="1"/>
  <c r="U88" i="77"/>
  <c r="U92" i="77" l="1"/>
  <c r="U91" i="77"/>
  <c r="U90" i="77"/>
  <c r="Q49" i="77"/>
  <c r="V49" i="77" s="1"/>
  <c r="Q48" i="77"/>
  <c r="V48" i="77" s="1"/>
  <c r="Q35" i="77"/>
  <c r="V35" i="77" s="1"/>
  <c r="Q34" i="77"/>
  <c r="V34" i="77" s="1"/>
  <c r="V33" i="77"/>
  <c r="V24" i="77"/>
  <c r="V23" i="77"/>
  <c r="X112" i="77" l="1"/>
  <c r="E126" i="77" l="1"/>
  <c r="AD12" i="7" l="1"/>
  <c r="AC12" i="7"/>
  <c r="AD11" i="7"/>
  <c r="AC11" i="7"/>
  <c r="AD10" i="7"/>
  <c r="AC10" i="7"/>
  <c r="AD9" i="7"/>
  <c r="AC9" i="7"/>
  <c r="AA12" i="7"/>
  <c r="Z12" i="7"/>
  <c r="AA11" i="7"/>
  <c r="Z11" i="7"/>
  <c r="AA10" i="7"/>
  <c r="Z10" i="7"/>
  <c r="Z9" i="7"/>
  <c r="AD8" i="7" l="1"/>
  <c r="AC8" i="7"/>
  <c r="AD7" i="7"/>
  <c r="AC7" i="7"/>
  <c r="AD6" i="7"/>
  <c r="AC6" i="7"/>
  <c r="AD5" i="7"/>
  <c r="AA8" i="7"/>
  <c r="Z8" i="7"/>
  <c r="Z7" i="7"/>
  <c r="AA9" i="7" l="1"/>
  <c r="AA7" i="7"/>
  <c r="AA6" i="7"/>
  <c r="AA5" i="7"/>
  <c r="Z6" i="7" l="1"/>
  <c r="AC5" i="7"/>
  <c r="U86" i="77"/>
  <c r="R92" i="77"/>
  <c r="R91" i="77"/>
  <c r="R90" i="77"/>
  <c r="U87" i="77"/>
  <c r="D92" i="77"/>
  <c r="Q15" i="77"/>
  <c r="V15" i="77" s="1"/>
  <c r="Q13" i="77"/>
  <c r="V13" i="77" s="1"/>
  <c r="Q14" i="77"/>
  <c r="V14" i="77" s="1"/>
  <c r="Q19" i="77"/>
  <c r="V19" i="77" s="1"/>
  <c r="V20" i="77"/>
  <c r="V21" i="77"/>
  <c r="V22" i="77"/>
  <c r="Q36" i="77"/>
  <c r="V36" i="77" s="1"/>
  <c r="Q37" i="77"/>
  <c r="V37" i="77" s="1"/>
  <c r="Q38" i="77"/>
  <c r="V38" i="77" s="1"/>
  <c r="Q39" i="77"/>
  <c r="V39" i="77" s="1"/>
  <c r="Q40" i="77"/>
  <c r="V40" i="77" s="1"/>
  <c r="Q41" i="77"/>
  <c r="V41" i="77" s="1"/>
  <c r="Q42" i="77"/>
  <c r="V42" i="77" s="1"/>
  <c r="Q43" i="77"/>
  <c r="V43" i="77" s="1"/>
  <c r="Q47" i="77"/>
  <c r="V47" i="77" s="1"/>
  <c r="Q50" i="77"/>
  <c r="Q51" i="77"/>
  <c r="V51" i="77" s="1"/>
  <c r="X116" i="77"/>
  <c r="X83" i="77"/>
  <c r="E125" i="77"/>
  <c r="U105" i="77"/>
  <c r="X10" i="7"/>
  <c r="X11" i="7"/>
  <c r="X12" i="7"/>
  <c r="Y12" i="7"/>
  <c r="Y11" i="7"/>
  <c r="Y10" i="7"/>
  <c r="Y9" i="7"/>
  <c r="Y8" i="7"/>
  <c r="Y5" i="7"/>
  <c r="C12" i="47"/>
  <c r="C13" i="47" s="1"/>
  <c r="C21" i="47"/>
  <c r="C22" i="47"/>
  <c r="D21" i="47"/>
  <c r="D22" i="47"/>
  <c r="Y7" i="7"/>
  <c r="X7" i="7"/>
  <c r="R93" i="77" l="1"/>
  <c r="E124" i="77"/>
  <c r="F124" i="77" s="1"/>
  <c r="X8" i="7"/>
  <c r="E128" i="77"/>
  <c r="F128" i="77" s="1"/>
  <c r="X102" i="77"/>
  <c r="F127" i="77"/>
  <c r="F125" i="77"/>
  <c r="X6" i="7"/>
  <c r="X5" i="7"/>
  <c r="X57" i="77"/>
  <c r="F123" i="77"/>
  <c r="G108" i="77" s="1"/>
  <c r="Z5" i="7"/>
  <c r="V50" i="77"/>
  <c r="Q52" i="77"/>
  <c r="R64" i="77" s="1"/>
  <c r="Q44" i="77"/>
  <c r="R62" i="77" s="1"/>
  <c r="F129" i="77"/>
  <c r="G110" i="77"/>
  <c r="V12" i="77"/>
  <c r="Q16" i="77"/>
  <c r="R60" i="77" s="1"/>
  <c r="X9" i="7"/>
  <c r="F126" i="77"/>
  <c r="Y6" i="7"/>
  <c r="F130" i="77" l="1"/>
  <c r="R66" i="77"/>
  <c r="R118" i="77" s="1"/>
  <c r="G109" i="77"/>
  <c r="U74" i="77"/>
  <c r="X74" i="77"/>
  <c r="X93" i="77"/>
  <c r="X52" i="77"/>
  <c r="U52" i="77"/>
  <c r="X44" i="77"/>
  <c r="U44" i="77"/>
  <c r="U16" i="77"/>
  <c r="X16" i="77"/>
  <c r="P16" i="77"/>
  <c r="P52" i="77"/>
  <c r="P44" i="77"/>
  <c r="D10" i="47" l="1"/>
  <c r="D12" i="47" s="1"/>
  <c r="D13" i="47" s="1"/>
  <c r="F133" i="77"/>
  <c r="O110" i="77" s="1"/>
  <c r="X66" i="77"/>
  <c r="O106" i="77"/>
  <c r="O107" i="77" s="1"/>
  <c r="U93" i="77" l="1"/>
  <c r="V119" i="7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 (DESE)</author>
    <author>Maguire, Toby</author>
  </authors>
  <commentList>
    <comment ref="B2" authorId="0" shapeId="0" xr:uid="{B880857C-D579-4004-9252-81E1AFC8F87A}">
      <text>
        <r>
          <rPr>
            <sz val="9"/>
            <color indexed="81"/>
            <rFont val="Tahoma"/>
            <charset val="1"/>
          </rPr>
          <t xml:space="preserve">Enter agency name
</t>
        </r>
      </text>
    </comment>
    <comment ref="N11" authorId="1" shapeId="0" xr:uid="{6EE8E82A-BAE1-4A84-AFD2-EF3B2240D5FB}">
      <text>
        <r>
          <rPr>
            <sz val="9"/>
            <color indexed="81"/>
            <rFont val="Tahoma"/>
            <family val="2"/>
          </rPr>
          <t xml:space="preserve">e.g., 2080, 1950
</t>
        </r>
      </text>
    </comment>
    <comment ref="O11" authorId="1" shapeId="0" xr:uid="{60C8C368-8625-4E9C-9C52-6EC6FCE0F741}">
      <text>
        <r>
          <rPr>
            <sz val="9"/>
            <color indexed="81"/>
            <rFont val="Tahoma"/>
            <family val="2"/>
          </rPr>
          <t>Enter agency fringe rate for each staff member.</t>
        </r>
      </text>
    </comment>
    <comment ref="N18" authorId="1" shapeId="0" xr:uid="{0A44D0F1-CD2B-4E76-A829-556C36DF9406}">
      <text>
        <r>
          <rPr>
            <sz val="9"/>
            <color indexed="81"/>
            <rFont val="Tahoma"/>
            <family val="2"/>
          </rPr>
          <t xml:space="preserve">e.g., 2080, 1950
</t>
        </r>
      </text>
    </comment>
    <comment ref="N46" authorId="1" shapeId="0" xr:uid="{39E3E4C0-FE06-4065-8015-3963541A1A35}">
      <text>
        <r>
          <rPr>
            <sz val="9"/>
            <color indexed="81"/>
            <rFont val="Tahoma"/>
            <family val="2"/>
          </rPr>
          <t xml:space="preserve">e.g., 2080, 1950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Maguire, Toby</author>
    <author>Maguire, Toby (DESE)</author>
  </authors>
  <commentList>
    <comment ref="N11" authorId="0" shapeId="0" xr:uid="{54302444-F424-430A-ACF4-FC667E7FDE7D}">
      <text>
        <r>
          <rPr>
            <sz val="9"/>
            <color indexed="81"/>
            <rFont val="Tahoma"/>
            <family val="2"/>
          </rPr>
          <t xml:space="preserve">If the agency has only one FTE, then select one and copy and past the rest.
</t>
        </r>
      </text>
    </comment>
    <comment ref="O11" authorId="0" shapeId="0" xr:uid="{20127DBB-9711-4625-9140-2B6076C0B230}">
      <text>
        <r>
          <rPr>
            <sz val="9"/>
            <color indexed="81"/>
            <rFont val="Tahoma"/>
            <family val="2"/>
          </rPr>
          <t>Enter agency fringe rate for each staff member.</t>
        </r>
      </text>
    </comment>
    <comment ref="R120" authorId="1" shapeId="0" xr:uid="{7B6F1680-6BF5-4272-9444-D0BDF0805563}">
      <text>
        <r>
          <rPr>
            <b/>
            <sz val="9"/>
            <color indexed="81"/>
            <rFont val="Tahoma"/>
            <family val="2"/>
          </rPr>
          <t>Must equal amount listed on Budget line 6</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N11" authorId="0" shapeId="0" xr:uid="{D020729A-9C85-41F4-B798-1B9011942884}">
      <text>
        <r>
          <rPr>
            <sz val="9"/>
            <color indexed="81"/>
            <rFont val="Tahoma"/>
            <family val="2"/>
          </rPr>
          <t xml:space="preserve">If the agency has only one FTE, then select one and copy and past the rest.
</t>
        </r>
      </text>
    </comment>
    <comment ref="O11" authorId="0" shapeId="0" xr:uid="{6D809BA5-12C0-4055-9625-7A611F72352B}">
      <text>
        <r>
          <rPr>
            <sz val="9"/>
            <color indexed="81"/>
            <rFont val="Tahoma"/>
            <family val="2"/>
          </rPr>
          <t>Enter agency fringe rate for each staff member.</t>
        </r>
      </text>
    </comment>
    <comment ref="I110" authorId="0" shapeId="0" xr:uid="{9F524D92-F7E5-4110-A532-C18323AC5ECE}">
      <text>
        <r>
          <rPr>
            <sz val="9"/>
            <color indexed="81"/>
            <rFont val="Tahoma"/>
            <family val="2"/>
          </rPr>
          <t>Grant Summary J96</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tc={A0EF4D6F-5242-47A6-B2A6-AF1DE2732A56}</author>
  </authors>
  <commentList>
    <comment ref="A53" authorId="0" shapeId="0" xr:uid="{A0EF4D6F-5242-47A6-B2A6-AF1DE2732A56}">
      <text>
        <t>[Threaded comment]
Your version of Excel allows you to read this threaded comment; however, any edits to it will get removed if the file is opened in a newer version of Excel. Learn more: https://go.microsoft.com/fwlink/?linkid=870924
Comment:
    Not running IET program in FY22</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<sst xmlns="http://schemas.openxmlformats.org/spreadsheetml/2006/main" count="602" uniqueCount="302">
  <si>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</si>
  <si>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</si>
  <si>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</si>
  <si>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</si>
  <si>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</si>
  <si>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</si>
  <si>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</si>
  <si>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</si>
  <si>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</si>
  <si>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</si>
  <si>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</si>
  <si>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</si>
  <si>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</si>
  <si>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</si>
  <si>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</si>
  <si>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</si>
  <si>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</si>
  <si>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</si>
  <si>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</si>
  <si>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</si>
  <si>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</si>
  <si>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</si>
  <si>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</si>
  <si>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</si>
  <si>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</si>
  <si>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</si>
  <si>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</si>
  <si>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</si>
  <si>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</si>
  <si>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</si>
  <si>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</si>
  <si>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</si>
  <si>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</si>
  <si>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</si>
  <si>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</si>
  <si>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</si>
  <si>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</si>
  <si>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</si>
  <si>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1. ADMINISTRATORS</t>
  </si>
  <si>
    <t>Title</t>
  </si>
  <si>
    <t xml:space="preserve">Hours </t>
  </si>
  <si>
    <t>Rate/Hr</t>
  </si>
  <si>
    <t xml:space="preserve">Total Cost </t>
  </si>
  <si>
    <t>2. INSTRUCTIONAL/PROFESSIONAL STAFF</t>
  </si>
  <si>
    <t>3. SUPPORT STAFF</t>
  </si>
  <si>
    <t>List the specific benefits included in each rate</t>
  </si>
  <si>
    <t>Total Cost</t>
  </si>
  <si>
    <t>Line 4 Sub-Total</t>
  </si>
  <si>
    <t>Rate</t>
  </si>
  <si>
    <t>Line 5 Sub-Total</t>
  </si>
  <si>
    <t>Provide a detailed description of supplies and materials including their purpose and use.</t>
  </si>
  <si>
    <t>Line 6 Sub-Total</t>
  </si>
  <si>
    <t>Line 7 Sub-Total</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</si>
  <si>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</si>
  <si>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</si>
  <si>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</si>
  <si>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</si>
  <si>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</si>
  <si>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</si>
  <si>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</si>
  <si>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</si>
  <si>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</si>
  <si>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</si>
  <si>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</si>
  <si>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</si>
  <si>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</si>
  <si>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</si>
  <si>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</si>
  <si>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</si>
  <si>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</si>
  <si>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</si>
  <si>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</si>
  <si>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</si>
  <si>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</si>
  <si>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</si>
  <si>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</si>
  <si>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</si>
  <si>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</si>
  <si>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</si>
  <si>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</si>
  <si>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</si>
  <si>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</si>
  <si>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</si>
  <si>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</si>
  <si>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</si>
  <si>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</si>
  <si>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</si>
  <si>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</si>
  <si>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</si>
  <si>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</si>
  <si>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</si>
  <si>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</si>
  <si>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</si>
  <si>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</si>
  <si>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</si>
  <si>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</si>
  <si>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Fringe Cost for L5</t>
  </si>
  <si>
    <t>Total Cost (w/o fringe)</t>
  </si>
  <si>
    <t>Training</t>
  </si>
  <si>
    <t>ASE</t>
  </si>
  <si>
    <t>Maximum amount that can be used for indirect</t>
  </si>
  <si>
    <t>Lines 1 -9 Sub-total</t>
  </si>
  <si>
    <t>HIDDEN</t>
  </si>
  <si>
    <t>TOTAL ADMIM PD EXPENSES</t>
  </si>
  <si>
    <t>Rate / Cost</t>
  </si>
  <si>
    <t>Line 1 Sub-Total</t>
  </si>
  <si>
    <t>ABE</t>
  </si>
  <si>
    <t>Contractor</t>
  </si>
  <si>
    <t>Who will be attending?</t>
  </si>
  <si>
    <t>Describe the event and purpose</t>
  </si>
  <si>
    <t>Bridge to College</t>
  </si>
  <si>
    <t>Loaded salary</t>
  </si>
  <si>
    <t>Stipends</t>
  </si>
  <si>
    <t>Equipment</t>
  </si>
  <si>
    <t>Cont/Sub 1</t>
  </si>
  <si>
    <t>Cont/Sub 2</t>
  </si>
  <si>
    <t>Cont/Sub 3</t>
  </si>
  <si>
    <t>Cont/Sub 4</t>
  </si>
  <si>
    <t>Indirect Exclusions</t>
  </si>
  <si>
    <t>Costs exluded from IDC calcuation</t>
  </si>
  <si>
    <t xml:space="preserve">Line 10 Sub-Total (Enter indirect) </t>
  </si>
  <si>
    <t>Line 1: Health &amp; Welfare (community colleges)</t>
  </si>
  <si>
    <t>Line 2: Health &amp; Welfare (community colleges)</t>
  </si>
  <si>
    <t>Line 3: Health &amp; Welfare (community colleges)</t>
  </si>
  <si>
    <t>1st</t>
  </si>
  <si>
    <t>2nd</t>
  </si>
  <si>
    <t>3rd</t>
  </si>
  <si>
    <t>4th</t>
  </si>
  <si>
    <t>Hours or Unit</t>
  </si>
  <si>
    <t>Approved Indirect Cost Rate</t>
  </si>
  <si>
    <t>YES</t>
  </si>
  <si>
    <t>NO</t>
  </si>
  <si>
    <t>Action For Boston Community Development</t>
  </si>
  <si>
    <t>Ascentria Community Services</t>
  </si>
  <si>
    <t>Asian American Civic Association</t>
  </si>
  <si>
    <t>Berkshire County Sheriff's Office</t>
  </si>
  <si>
    <t>Boston Public Schools</t>
  </si>
  <si>
    <t>Bristol County Sheriff's Office</t>
  </si>
  <si>
    <t>Brockton Public Schools</t>
  </si>
  <si>
    <t>Cambridge Community Learning Center</t>
  </si>
  <si>
    <t>Cape Cod Community College</t>
  </si>
  <si>
    <t>CCAB, Inc. d/b/a Catholic Charities South</t>
  </si>
  <si>
    <t>CCAB, Inc. d/b/a Haitian Multi-Service Center</t>
  </si>
  <si>
    <t>Center for New Americans</t>
  </si>
  <si>
    <t>Chelsea Public Schools</t>
  </si>
  <si>
    <t>Clinton Public Schools</t>
  </si>
  <si>
    <t>East Boston Harborside Community Center</t>
  </si>
  <si>
    <t>Framingham Public Schools</t>
  </si>
  <si>
    <t>Franklin County House of Correction</t>
  </si>
  <si>
    <t>Holyoke Community College</t>
  </si>
  <si>
    <t>Hudson Public Schools</t>
  </si>
  <si>
    <t>International Institute of Greater Lawrence</t>
  </si>
  <si>
    <t>International Institute of New England</t>
  </si>
  <si>
    <t>Jackson Mann Community School &amp; Council, Inc.</t>
  </si>
  <si>
    <t>Martha's Vineyard Public Schools</t>
  </si>
  <si>
    <t>Massachusetts College of Liberal Arts</t>
  </si>
  <si>
    <t>Massachusetts Department Of Correction</t>
  </si>
  <si>
    <t>Massasoit Community College</t>
  </si>
  <si>
    <t>Methuen Public Schools</t>
  </si>
  <si>
    <t>Middlesex Community College</t>
  </si>
  <si>
    <t>Mount Wachusett Community College</t>
  </si>
  <si>
    <t>Mujeres Unidas Avanzando</t>
  </si>
  <si>
    <t>New Bedford Public Schools</t>
  </si>
  <si>
    <t>North Shore Community College</t>
  </si>
  <si>
    <t>Northern Essex Community College</t>
  </si>
  <si>
    <t>Notre Dame Education Center - Lawrence</t>
  </si>
  <si>
    <t>Pittsfield Public Schools</t>
  </si>
  <si>
    <t>Plymouth Public Library</t>
  </si>
  <si>
    <t>Quincy Community Action Programs, Inc.</t>
  </si>
  <si>
    <t>Quinsigamond Community College</t>
  </si>
  <si>
    <t>Southeastern Massachusetts SER-Jobs for Progress, Inc.</t>
  </si>
  <si>
    <t>Springfield Technical Community College</t>
  </si>
  <si>
    <t>University of Massachusetts - Dartmouth</t>
  </si>
  <si>
    <t>Valley Opportunity Council</t>
  </si>
  <si>
    <t>Webster Public Schools</t>
  </si>
  <si>
    <t>Worcester Public Schools</t>
  </si>
  <si>
    <t>YMCA of Greater Boston International Learning Center - Boston</t>
  </si>
  <si>
    <t>Workforce Prep</t>
  </si>
  <si>
    <t>Loaded Salary</t>
  </si>
  <si>
    <t>Non-instructional</t>
  </si>
  <si>
    <t>Select Supplies</t>
  </si>
  <si>
    <t>Select Other</t>
  </si>
  <si>
    <t>Space</t>
  </si>
  <si>
    <t>Select Other Match</t>
  </si>
  <si>
    <t>Select Category</t>
  </si>
  <si>
    <t>Space (must be pre-approved by ACLS)</t>
  </si>
  <si>
    <t>Technology, including software &amp; licenses</t>
  </si>
  <si>
    <t>Instructional equipment less than $5000</t>
  </si>
  <si>
    <t>Instructional, including textbooks &amp; classroom supplies</t>
  </si>
  <si>
    <t>Test materials</t>
  </si>
  <si>
    <t>Advertising and Postage</t>
  </si>
  <si>
    <t>Memberships and Subscriptions</t>
  </si>
  <si>
    <t>Printing and Reproduction</t>
  </si>
  <si>
    <t>Telephone and Utilities (Internet)</t>
  </si>
  <si>
    <t>A133  Single Audit (allocated)</t>
  </si>
  <si>
    <t>Temporary IDC</t>
  </si>
  <si>
    <t>Travel</t>
  </si>
  <si>
    <t>Mileage (administrative staff)</t>
  </si>
  <si>
    <t>Mileage (direct service staff)</t>
  </si>
  <si>
    <t>Mileage (outstationing staff)</t>
  </si>
  <si>
    <t>Student Transportation</t>
  </si>
  <si>
    <t>Lodging (in-state)</t>
  </si>
  <si>
    <t>SABES &amp; Network Conference Registrations</t>
  </si>
  <si>
    <t>Describe in detail. Identify the specific overhead being charged to this grant. Only satellite rental will be approved for space.</t>
  </si>
  <si>
    <t>Administrator name(s) and duties specific to this grant</t>
  </si>
  <si>
    <t>Staff name(s), class assignment(s), content area(s), and programmatic duties</t>
  </si>
  <si>
    <t>Staff name(s) and duties specific to this grant</t>
  </si>
  <si>
    <t>DIRECT &amp; MATCH SUBS (L6)</t>
  </si>
  <si>
    <t>IET SUBS</t>
  </si>
  <si>
    <t>IET 2 Subs</t>
  </si>
  <si>
    <t>Agency Name</t>
  </si>
  <si>
    <t>Asian American Civic Association-Workplace Education</t>
  </si>
  <si>
    <t>Berkshire Community College - South County</t>
  </si>
  <si>
    <t>Blue Hills Regional Technical School</t>
  </si>
  <si>
    <t>Boston Chinatown Neighborhood Center - Quincy</t>
  </si>
  <si>
    <t>Bristol Community College-Workplace Education</t>
  </si>
  <si>
    <t>Bunker Hill Community College - Boston</t>
  </si>
  <si>
    <t>Cambridge Community Learning Center-Workplace Education</t>
  </si>
  <si>
    <t>Catholic Charities - El Centro</t>
  </si>
  <si>
    <t>CCAB, Inc d/b/a Laboure Center Adult Education Program</t>
  </si>
  <si>
    <t>Community Action, Inc.</t>
  </si>
  <si>
    <t>Hampden County Sheriff Department</t>
  </si>
  <si>
    <t>Hampshire Sheriff's Office</t>
  </si>
  <si>
    <t>International Language Institute of Massachusetts</t>
  </si>
  <si>
    <t>Jamaica Plain Community Centers</t>
  </si>
  <si>
    <t>Jewish Vocational Service, Inc.</t>
  </si>
  <si>
    <t>Jewish Vocational Service-Workplace Education</t>
  </si>
  <si>
    <t>Julie's Family Learning Program, Inc.</t>
  </si>
  <si>
    <t>Lawrence Public Schools Adult Learning Center</t>
  </si>
  <si>
    <t>Lowell Public Schools (Frederick Abisi Adult Education Ctr)</t>
  </si>
  <si>
    <t>North Shore Community Action Programs, Inc.</t>
  </si>
  <si>
    <t>Pathways Inc. Adult Education and Training</t>
  </si>
  <si>
    <t>Randolph Community Partnership, Inc.</t>
  </si>
  <si>
    <t>Rockland Regional Adult Learning Center</t>
  </si>
  <si>
    <t>Somerville Public Schools (SCALE)</t>
  </si>
  <si>
    <t>Suffolk County Sheriff's Dept.</t>
  </si>
  <si>
    <t>The Immigrant Learning Center</t>
  </si>
  <si>
    <t>The Literacy Project</t>
  </si>
  <si>
    <t>Training Resources of America, Inc. - Brockton</t>
  </si>
  <si>
    <t>Training Resources of America, Inc. - Quincy</t>
  </si>
  <si>
    <t>Training Resources of America, Inc. - Springfield</t>
  </si>
  <si>
    <t>Training Resources of America, Inc. - Worcester</t>
  </si>
  <si>
    <t>Worcester County Sheriff's Office</t>
  </si>
  <si>
    <t>YMCA of Greater Boston International Learning Center Woburn</t>
  </si>
  <si>
    <t>285 Federal</t>
  </si>
  <si>
    <t>340 Federal</t>
  </si>
  <si>
    <t>359 Federal</t>
  </si>
  <si>
    <t>671 Federal</t>
  </si>
  <si>
    <t>304 State</t>
  </si>
  <si>
    <t>345 State</t>
  </si>
  <si>
    <t>563 State</t>
  </si>
  <si>
    <t>661 State</t>
  </si>
  <si>
    <t>*Mileage (Non-SABES PD)</t>
  </si>
  <si>
    <t>*Non-SABES PD Registration</t>
  </si>
  <si>
    <t>*Conference Registrations (out-of-state)</t>
  </si>
  <si>
    <t>Yes</t>
  </si>
  <si>
    <t>ISA?</t>
  </si>
  <si>
    <t>Select Contractor Sub Awardee</t>
  </si>
  <si>
    <t>Sub Awardee</t>
  </si>
  <si>
    <t>Describe the specific services being provided.</t>
  </si>
  <si>
    <t>Sub awards over $25,000</t>
  </si>
  <si>
    <t>Select FTE</t>
  </si>
  <si>
    <t>Enter the name of the contractor or sub awardee</t>
  </si>
  <si>
    <t>Select Sub Awardee</t>
  </si>
  <si>
    <t>Select Sub Award Cost</t>
  </si>
  <si>
    <t>Accounting and Bookkeeping</t>
  </si>
  <si>
    <t>APAR Certificate</t>
  </si>
  <si>
    <t>Certified Nursing Assistant/Home Health Aid</t>
  </si>
  <si>
    <t>Clean Water Technologist Professional</t>
  </si>
  <si>
    <t>Commercial Driver's License</t>
  </si>
  <si>
    <t>CompTIA+</t>
  </si>
  <si>
    <t>EKG Technician</t>
  </si>
  <si>
    <t>MACWIC Level 1</t>
  </si>
  <si>
    <t>MACWIC Level 2</t>
  </si>
  <si>
    <t>Microsoft Word Application Specialist</t>
  </si>
  <si>
    <t>Phlebotomy</t>
  </si>
  <si>
    <t>QuickBooks</t>
  </si>
  <si>
    <t>ServSafe</t>
  </si>
  <si>
    <t>Water &amp; Wastewater Treatment Plant &amp; System Operator</t>
  </si>
  <si>
    <t>Select an IRC</t>
  </si>
  <si>
    <t>NIMS for CNC Mill Operator Certification</t>
  </si>
  <si>
    <t>Cont/Sub 5</t>
  </si>
  <si>
    <t>MassSTEP ABE</t>
  </si>
  <si>
    <t>MassSTEP ESOL</t>
  </si>
  <si>
    <t>Bristol Community College - Attleboro</t>
  </si>
  <si>
    <t>Bristol Community College - Fall River</t>
  </si>
  <si>
    <t>Bristol Community College - Taunton</t>
  </si>
  <si>
    <t>Bunker Hill Community College - Metro North</t>
  </si>
  <si>
    <t xml:space="preserve">Charlestown Community Center </t>
  </si>
  <si>
    <t>Project Hope of Boston, Inc.</t>
  </si>
  <si>
    <t>Max that can be used for indirect</t>
  </si>
  <si>
    <t>*Out of state travel, including fares &amp; lodging</t>
  </si>
  <si>
    <t>Miles/ Units</t>
  </si>
  <si>
    <t>QQ</t>
  </si>
  <si>
    <t>FY24 CALC/AECI MATCH BUDGET NARRATIVE</t>
  </si>
  <si>
    <t>TOTAL MATCH FUNDS</t>
  </si>
  <si>
    <t>FY24 CALC/AECI PROPOSED SUB AWARD BUDGET NARRATIVE</t>
  </si>
  <si>
    <t>Enter Sub Awardee Approved Indirect Cost Rate</t>
  </si>
  <si>
    <t>Sub Awards over $25,000</t>
  </si>
  <si>
    <t>Select Sub Award</t>
  </si>
  <si>
    <t>Enter FTE</t>
  </si>
  <si>
    <t>PART VII PROPOSED OUTSTATIONING 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</si>
</sst>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000"/>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9"/>
      <color rgb="FF000000"/>
      <name val="Arial"/>
      <family val="2"/>
    </font>
    <font>
      <sz val="9"/>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b/>
      <sz val="14"/>
      <name val="Calibri"/>
      <family val="2"/>
      <scheme val="minor"/>
    </font>
    <font>
      <sz val="9"/>
      <color indexed="81"/>
      <name val="Tahoma"/>
      <charset val="1"/>
    </font>
  </fonts>
  <fills count="18">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theme="7" tint="0.79998168889431442"/>
        <bgColor indexed="64"/>
      </patternFill>
    </fill>
    <fill>
      <patternFill patternType="solid">
        <fgColor theme="7"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1">
    <xf numFmtId="0" fontId="0" fillId="0" borderId="0"/>
    <xf numFmtId="44" fontId="2" fillId="0" borderId="0" applyFont="0" applyFill="0" applyBorder="0" applyAlignment="0" applyProtection="0"/>
    <xf numFmtId="43" fontId="2" fillId="0" borderId="0" applyFont="0" applyFill="0" applyBorder="0" applyAlignment="0" applyProtection="0"/>
    <xf numFmtId="0" fontId="6" fillId="0" borderId="0"/>
    <xf numFmtId="9" fontId="6" fillId="0" borderId="0" applyFont="0" applyFill="0" applyBorder="0" applyAlignment="0" applyProtection="0"/>
    <xf numFmtId="0" fontId="2" fillId="0" borderId="0"/>
    <xf numFmtId="0" fontId="21" fillId="14" borderId="0" applyNumberFormat="0" applyBorder="0" applyAlignment="0" applyProtection="0"/>
    <xf numFmtId="0" fontId="22" fillId="15" borderId="0" applyNumberFormat="0" applyBorder="0" applyAlignment="0" applyProtection="0"/>
    <xf numFmtId="0" fontId="6" fillId="0" borderId="0"/>
    <xf numFmtId="9" fontId="6" fillId="0" borderId="0" applyFont="0" applyFill="0" applyBorder="0" applyAlignment="0" applyProtection="0"/>
    <xf numFmtId="0" fontId="23" fillId="0" borderId="0" applyNumberFormat="0" applyFill="0" applyBorder="0" applyAlignment="0" applyProtection="0"/>
  </cellStyleXfs>
  <cellXfs count="416">
    <xf numFmtId="0" fontId="0" fillId="0" borderId="0" xfId="0"/>
    <xf numFmtId="0" fontId="6" fillId="0" borderId="0" xfId="3" applyProtection="1"/>
    <xf numFmtId="0" fontId="7" fillId="0" borderId="0" xfId="3" applyFont="1" applyProtection="1"/>
    <xf numFmtId="0" fontId="7" fillId="0" borderId="0" xfId="3" applyFont="1" applyFill="1" applyBorder="1" applyProtection="1"/>
    <xf numFmtId="0" fontId="6" fillId="0" borderId="0" xfId="3" applyFill="1" applyBorder="1" applyProtection="1"/>
    <xf numFmtId="0" fontId="7" fillId="9" borderId="12" xfId="3" applyFont="1" applyFill="1" applyBorder="1" applyProtection="1"/>
    <xf numFmtId="0" fontId="6" fillId="9" borderId="7" xfId="3" applyFill="1" applyBorder="1" applyProtection="1"/>
    <xf numFmtId="0" fontId="6" fillId="9" borderId="11" xfId="3" applyFill="1" applyBorder="1" applyProtection="1"/>
    <xf numFmtId="0" fontId="7" fillId="9" borderId="10" xfId="3" applyFont="1" applyFill="1" applyBorder="1" applyProtection="1"/>
    <xf numFmtId="165" fontId="9" fillId="10" borderId="4" xfId="3" applyNumberFormat="1" applyFont="1" applyFill="1" applyBorder="1" applyAlignment="1" applyProtection="1">
      <alignment horizontal="center"/>
    </xf>
    <xf numFmtId="0" fontId="9" fillId="10" borderId="4" xfId="3" applyFont="1" applyFill="1" applyBorder="1" applyProtection="1"/>
    <xf numFmtId="0" fontId="6" fillId="9" borderId="15" xfId="3" applyFill="1" applyBorder="1" applyProtection="1"/>
    <xf numFmtId="165" fontId="7" fillId="0" borderId="4" xfId="3" applyNumberFormat="1" applyFont="1" applyBorder="1" applyAlignment="1" applyProtection="1">
      <alignment horizontal="center"/>
    </xf>
    <xf numFmtId="0" fontId="7" fillId="0" borderId="4" xfId="3" applyFont="1" applyBorder="1" applyProtection="1"/>
    <xf numFmtId="0" fontId="7" fillId="8" borderId="4" xfId="3" applyFont="1" applyFill="1" applyBorder="1" applyAlignment="1" applyProtection="1">
      <alignment horizontal="center"/>
      <protection locked="0"/>
    </xf>
    <xf numFmtId="167" fontId="7" fillId="0" borderId="4" xfId="3" applyNumberFormat="1" applyFont="1" applyBorder="1" applyAlignment="1" applyProtection="1">
      <alignment horizontal="center"/>
    </xf>
    <xf numFmtId="165" fontId="7" fillId="8" borderId="4" xfId="3" applyNumberFormat="1" applyFont="1" applyFill="1" applyBorder="1" applyAlignment="1" applyProtection="1">
      <alignment horizontal="center"/>
      <protection locked="0"/>
    </xf>
    <xf numFmtId="0" fontId="7" fillId="9" borderId="6" xfId="3" applyFont="1" applyFill="1" applyBorder="1" applyAlignment="1" applyProtection="1">
      <alignment horizontal="center"/>
    </xf>
    <xf numFmtId="0" fontId="9" fillId="0" borderId="4" xfId="3" applyFont="1" applyBorder="1" applyAlignment="1" applyProtection="1">
      <alignment horizontal="center"/>
    </xf>
    <xf numFmtId="0" fontId="7" fillId="9" borderId="14" xfId="3" applyFont="1" applyFill="1" applyBorder="1" applyAlignment="1" applyProtection="1">
      <alignment horizontal="center"/>
    </xf>
    <xf numFmtId="0" fontId="10" fillId="9" borderId="11" xfId="3" applyFont="1" applyFill="1" applyBorder="1" applyProtection="1"/>
    <xf numFmtId="0" fontId="7" fillId="9" borderId="5" xfId="3" applyFont="1" applyFill="1" applyBorder="1" applyAlignment="1" applyProtection="1">
      <alignment horizontal="center"/>
    </xf>
    <xf numFmtId="0" fontId="7" fillId="9" borderId="9" xfId="3" applyFont="1" applyFill="1" applyBorder="1" applyProtection="1"/>
    <xf numFmtId="0" fontId="7" fillId="9" borderId="8" xfId="3" applyFont="1" applyFill="1" applyBorder="1" applyProtection="1"/>
    <xf numFmtId="0" fontId="7" fillId="0" borderId="0" xfId="3" applyFont="1" applyBorder="1" applyProtection="1"/>
    <xf numFmtId="0" fontId="7" fillId="0" borderId="0" xfId="3" applyFont="1" applyBorder="1" applyAlignment="1" applyProtection="1">
      <alignment horizontal="center"/>
    </xf>
    <xf numFmtId="10" fontId="7" fillId="0" borderId="4" xfId="3" applyNumberFormat="1" applyFont="1" applyBorder="1" applyAlignment="1" applyProtection="1">
      <alignment horizontal="center"/>
    </xf>
    <xf numFmtId="0" fontId="11" fillId="0" borderId="0" xfId="3" applyFont="1" applyBorder="1" applyAlignment="1" applyProtection="1">
      <alignment horizontal="left"/>
    </xf>
    <xf numFmtId="0" fontId="11" fillId="0" borderId="15" xfId="3" applyFont="1" applyBorder="1" applyAlignment="1" applyProtection="1">
      <alignment horizontal="left"/>
    </xf>
    <xf numFmtId="0" fontId="6" fillId="9" borderId="13" xfId="3" applyFill="1" applyBorder="1" applyProtection="1"/>
    <xf numFmtId="0" fontId="6" fillId="9" borderId="8" xfId="3" applyFill="1" applyBorder="1" applyProtection="1"/>
    <xf numFmtId="0" fontId="12" fillId="9" borderId="13" xfId="3" applyFont="1" applyFill="1" applyBorder="1" applyProtection="1"/>
    <xf numFmtId="0" fontId="0" fillId="0" borderId="0" xfId="0" applyBorder="1"/>
    <xf numFmtId="0" fontId="0" fillId="0" borderId="0" xfId="0" applyFont="1"/>
    <xf numFmtId="0" fontId="0" fillId="11" borderId="1" xfId="0" applyFont="1" applyFill="1" applyBorder="1" applyAlignment="1">
      <alignment horizontal="center" wrapText="1"/>
    </xf>
    <xf numFmtId="0" fontId="15" fillId="11" borderId="4" xfId="0" applyFont="1" applyFill="1" applyBorder="1" applyAlignment="1">
      <alignment horizontal="center" wrapText="1"/>
    </xf>
    <xf numFmtId="42" fontId="0" fillId="0" borderId="0" xfId="0" applyNumberFormat="1"/>
    <xf numFmtId="10" fontId="6" fillId="8" borderId="4" xfId="4" applyNumberFormat="1" applyFont="1" applyFill="1" applyBorder="1" applyAlignment="1" applyProtection="1">
      <alignment horizontal="center"/>
      <protection locked="0"/>
    </xf>
    <xf numFmtId="42" fontId="17" fillId="0" borderId="4" xfId="0" applyNumberFormat="1" applyFont="1" applyBorder="1" applyAlignment="1">
      <alignment horizontal="center"/>
    </xf>
    <xf numFmtId="0" fontId="1" fillId="0" borderId="4" xfId="0" applyFont="1" applyBorder="1" applyAlignment="1">
      <alignment wrapText="1"/>
    </xf>
    <xf numFmtId="0" fontId="0" fillId="0" borderId="0" xfId="0" applyFont="1" applyAlignment="1"/>
    <xf numFmtId="0" fontId="1" fillId="0" borderId="0" xfId="0" applyFont="1"/>
    <xf numFmtId="37" fontId="15" fillId="4" borderId="4" xfId="1" applyNumberFormat="1" applyFont="1" applyFill="1" applyBorder="1" applyProtection="1">
      <protection locked="0"/>
    </xf>
    <xf numFmtId="166" fontId="15" fillId="11" borderId="4" xfId="2" applyNumberFormat="1" applyFont="1" applyFill="1" applyBorder="1" applyAlignment="1">
      <alignment horizontal="center"/>
    </xf>
    <xf numFmtId="44" fontId="0" fillId="0" borderId="0" xfId="0" applyNumberFormat="1" applyFont="1" applyAlignment="1"/>
    <xf numFmtId="42" fontId="0" fillId="0" borderId="0" xfId="0" applyNumberFormat="1" applyFont="1"/>
    <xf numFmtId="0" fontId="0" fillId="0" borderId="4" xfId="0" applyFont="1" applyBorder="1"/>
    <xf numFmtId="164" fontId="0" fillId="0" borderId="4" xfId="0" applyNumberFormat="1" applyFont="1" applyBorder="1"/>
    <xf numFmtId="0" fontId="0" fillId="0" borderId="4" xfId="0" applyFont="1" applyBorder="1" applyAlignment="1">
      <alignment horizontal="center"/>
    </xf>
    <xf numFmtId="2" fontId="0" fillId="0" borderId="0" xfId="0" applyNumberFormat="1" applyFont="1" applyAlignment="1">
      <alignment horizontal="center"/>
    </xf>
    <xf numFmtId="165" fontId="0" fillId="0" borderId="0" xfId="0" applyNumberFormat="1" applyFont="1"/>
    <xf numFmtId="10" fontId="0" fillId="0" borderId="0" xfId="0" applyNumberFormat="1" applyFont="1"/>
    <xf numFmtId="0" fontId="0" fillId="0" borderId="0" xfId="0" applyFont="1" applyAlignment="1">
      <alignment horizontal="center"/>
    </xf>
    <xf numFmtId="42" fontId="0" fillId="0" borderId="4" xfId="0" applyNumberFormat="1" applyFont="1" applyBorder="1" applyAlignment="1">
      <alignment horizontal="center"/>
    </xf>
    <xf numFmtId="164" fontId="0" fillId="0" borderId="0" xfId="0" applyNumberFormat="1" applyFont="1"/>
    <xf numFmtId="1" fontId="15" fillId="0" borderId="4" xfId="0" applyNumberFormat="1" applyFont="1" applyFill="1" applyBorder="1" applyAlignment="1" applyProtection="1">
      <alignment horizontal="center" wrapText="1"/>
      <protection locked="0"/>
    </xf>
    <xf numFmtId="8" fontId="15" fillId="0" borderId="4" xfId="1" applyNumberFormat="1" applyFont="1" applyFill="1" applyBorder="1" applyAlignment="1" applyProtection="1">
      <alignment horizontal="center" wrapText="1"/>
      <protection locked="0"/>
    </xf>
    <xf numFmtId="2" fontId="15" fillId="2" borderId="4" xfId="1" applyNumberFormat="1" applyFont="1" applyFill="1" applyBorder="1" applyAlignment="1" applyProtection="1">
      <alignment horizontal="center" wrapText="1"/>
    </xf>
    <xf numFmtId="2" fontId="13" fillId="2" borderId="4" xfId="1" applyNumberFormat="1" applyFont="1" applyFill="1" applyBorder="1" applyAlignment="1" applyProtection="1">
      <alignment horizontal="center" wrapText="1"/>
    </xf>
    <xf numFmtId="1" fontId="15" fillId="0" borderId="4" xfId="2" applyNumberFormat="1" applyFont="1" applyFill="1" applyBorder="1" applyAlignment="1" applyProtection="1">
      <alignment horizontal="center"/>
      <protection locked="0"/>
    </xf>
    <xf numFmtId="164" fontId="15" fillId="0" borderId="4" xfId="1" applyNumberFormat="1" applyFont="1" applyFill="1" applyBorder="1" applyAlignment="1" applyProtection="1">
      <alignment horizontal="center"/>
      <protection locked="0"/>
    </xf>
    <xf numFmtId="42" fontId="13" fillId="12" borderId="4" xfId="0" applyNumberFormat="1" applyFont="1" applyFill="1" applyBorder="1"/>
    <xf numFmtId="42" fontId="13" fillId="3" borderId="4" xfId="1" applyNumberFormat="1" applyFont="1" applyFill="1" applyBorder="1" applyAlignment="1">
      <alignment horizontal="left" wrapText="1"/>
    </xf>
    <xf numFmtId="42" fontId="13" fillId="3" borderId="4" xfId="1" applyNumberFormat="1" applyFont="1" applyFill="1" applyBorder="1"/>
    <xf numFmtId="0" fontId="0" fillId="0" borderId="1" xfId="0" applyBorder="1" applyAlignment="1">
      <alignment wrapText="1"/>
    </xf>
    <xf numFmtId="0" fontId="0" fillId="0" borderId="4" xfId="0" applyBorder="1" applyAlignment="1">
      <alignment wrapText="1"/>
    </xf>
    <xf numFmtId="0" fontId="0" fillId="0" borderId="0" xfId="0" applyBorder="1" applyAlignment="1">
      <alignment wrapText="1"/>
    </xf>
    <xf numFmtId="0" fontId="18" fillId="0" borderId="4" xfId="0" applyFont="1" applyBorder="1" applyAlignment="1">
      <alignment vertical="center" wrapText="1"/>
    </xf>
    <xf numFmtId="0" fontId="18" fillId="0" borderId="4" xfId="0" applyFont="1" applyFill="1" applyBorder="1" applyAlignment="1">
      <alignment vertical="center" wrapText="1"/>
    </xf>
    <xf numFmtId="42" fontId="15" fillId="11" borderId="4" xfId="2" applyNumberFormat="1" applyFont="1" applyFill="1" applyBorder="1" applyAlignment="1">
      <alignment horizontal="center" wrapText="1"/>
    </xf>
    <xf numFmtId="42" fontId="0" fillId="5" borderId="0" xfId="0" applyNumberFormat="1" applyFont="1" applyFill="1" applyBorder="1" applyAlignment="1" applyProtection="1">
      <alignment horizontal="left"/>
      <protection locked="0"/>
    </xf>
    <xf numFmtId="42" fontId="0" fillId="13" borderId="0" xfId="0" applyNumberFormat="1" applyFont="1" applyFill="1" applyBorder="1" applyAlignment="1" applyProtection="1">
      <alignment horizontal="left"/>
      <protection locked="0"/>
    </xf>
    <xf numFmtId="42" fontId="0" fillId="13" borderId="4" xfId="0" applyNumberFormat="1" applyFont="1" applyFill="1" applyBorder="1" applyAlignment="1" applyProtection="1">
      <alignment horizontal="left"/>
      <protection locked="0"/>
    </xf>
    <xf numFmtId="10" fontId="0" fillId="13" borderId="0" xfId="0" applyNumberFormat="1"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0" xfId="0" applyFill="1" applyBorder="1" applyAlignment="1">
      <alignment wrapText="1"/>
    </xf>
    <xf numFmtId="10" fontId="15" fillId="0" borderId="4" xfId="1" applyNumberFormat="1" applyFont="1" applyFill="1" applyBorder="1" applyAlignment="1" applyProtection="1">
      <alignment horizontal="center" wrapText="1"/>
      <protection locked="0"/>
    </xf>
    <xf numFmtId="42" fontId="0" fillId="5" borderId="0" xfId="0" applyNumberFormat="1" applyFont="1" applyFill="1" applyBorder="1" applyAlignment="1" applyProtection="1">
      <alignment horizontal="left"/>
    </xf>
    <xf numFmtId="0" fontId="0" fillId="5" borderId="0" xfId="0" applyFont="1" applyFill="1" applyProtection="1"/>
    <xf numFmtId="10" fontId="1" fillId="2" borderId="4" xfId="0" applyNumberFormat="1" applyFont="1" applyFill="1" applyBorder="1" applyAlignment="1" applyProtection="1">
      <alignment horizontal="left"/>
    </xf>
    <xf numFmtId="0" fontId="15" fillId="11" borderId="4" xfId="0" applyFont="1" applyFill="1" applyBorder="1" applyAlignment="1" applyProtection="1">
      <alignment horizontal="center" vertical="center" wrapText="1"/>
    </xf>
    <xf numFmtId="0" fontId="15" fillId="0" borderId="0" xfId="0" applyFont="1" applyFill="1"/>
    <xf numFmtId="165" fontId="6" fillId="8" borderId="4" xfId="3" applyNumberFormat="1" applyFont="1" applyFill="1" applyBorder="1" applyAlignment="1" applyProtection="1">
      <alignment horizontal="center"/>
      <protection locked="0"/>
    </xf>
    <xf numFmtId="0" fontId="13" fillId="11" borderId="8" xfId="0" applyFont="1" applyFill="1" applyBorder="1" applyAlignment="1" applyProtection="1">
      <alignment horizontal="right" wrapText="1"/>
    </xf>
    <xf numFmtId="0" fontId="13" fillId="11" borderId="13" xfId="0" applyFont="1" applyFill="1" applyBorder="1" applyAlignment="1" applyProtection="1">
      <alignment horizontal="right" wrapText="1"/>
    </xf>
    <xf numFmtId="0" fontId="13" fillId="11" borderId="9" xfId="0" applyFont="1" applyFill="1" applyBorder="1" applyAlignment="1" applyProtection="1">
      <alignment horizontal="right" wrapText="1"/>
    </xf>
    <xf numFmtId="0" fontId="13" fillId="11" borderId="5" xfId="0" applyFont="1" applyFill="1" applyBorder="1" applyAlignment="1" applyProtection="1">
      <alignment horizontal="right" wrapText="1"/>
    </xf>
    <xf numFmtId="0" fontId="13" fillId="11" borderId="15" xfId="0" applyFont="1" applyFill="1" applyBorder="1" applyAlignment="1" applyProtection="1">
      <alignment horizontal="right" wrapText="1"/>
    </xf>
    <xf numFmtId="0" fontId="13" fillId="11" borderId="10" xfId="0" applyFont="1" applyFill="1" applyBorder="1" applyAlignment="1" applyProtection="1">
      <alignment horizontal="right" wrapText="1"/>
    </xf>
    <xf numFmtId="42" fontId="0" fillId="11" borderId="14" xfId="0" applyNumberFormat="1" applyFont="1" applyFill="1" applyBorder="1" applyAlignment="1" applyProtection="1">
      <alignment horizontal="left"/>
    </xf>
    <xf numFmtId="0" fontId="13" fillId="11" borderId="4" xfId="0" applyFont="1" applyFill="1" applyBorder="1" applyAlignment="1" applyProtection="1">
      <alignment horizontal="right" wrapText="1"/>
    </xf>
    <xf numFmtId="0" fontId="13" fillId="2" borderId="4" xfId="0" applyFont="1" applyFill="1" applyBorder="1" applyAlignment="1" applyProtection="1">
      <alignment horizontal="right" wrapText="1"/>
    </xf>
    <xf numFmtId="42" fontId="13" fillId="2" borderId="4" xfId="0" applyNumberFormat="1" applyFont="1" applyFill="1" applyBorder="1" applyAlignment="1" applyProtection="1">
      <alignment horizontal="right" wrapText="1"/>
    </xf>
    <xf numFmtId="0" fontId="13" fillId="11" borderId="7" xfId="0" applyFont="1" applyFill="1" applyBorder="1" applyAlignment="1" applyProtection="1">
      <alignment horizontal="right" wrapText="1"/>
    </xf>
    <xf numFmtId="0" fontId="15" fillId="11" borderId="14" xfId="0" applyFont="1" applyFill="1" applyBorder="1" applyAlignment="1" applyProtection="1">
      <alignment horizontal="center" vertical="center" wrapText="1"/>
    </xf>
    <xf numFmtId="8" fontId="15" fillId="6" borderId="4" xfId="1" applyNumberFormat="1" applyFont="1" applyFill="1" applyBorder="1" applyAlignment="1" applyProtection="1">
      <alignment horizontal="center" wrapText="1"/>
      <protection locked="0"/>
    </xf>
    <xf numFmtId="38" fontId="15" fillId="6" borderId="4" xfId="1" applyNumberFormat="1" applyFont="1" applyFill="1" applyBorder="1" applyAlignment="1" applyProtection="1">
      <alignment horizontal="center" wrapText="1"/>
      <protection locked="0"/>
    </xf>
    <xf numFmtId="0" fontId="13" fillId="5" borderId="8" xfId="0" applyFont="1" applyFill="1" applyBorder="1" applyAlignment="1">
      <alignment wrapText="1"/>
    </xf>
    <xf numFmtId="0" fontId="13" fillId="5" borderId="13" xfId="0" applyFont="1" applyFill="1" applyBorder="1" applyAlignment="1">
      <alignment wrapText="1"/>
    </xf>
    <xf numFmtId="0" fontId="19" fillId="0" borderId="0" xfId="0" applyFont="1"/>
    <xf numFmtId="1" fontId="15" fillId="0" borderId="4" xfId="0" applyNumberFormat="1" applyFont="1" applyBorder="1" applyAlignment="1" applyProtection="1">
      <alignment horizontal="center" wrapText="1"/>
      <protection locked="0"/>
    </xf>
    <xf numFmtId="165" fontId="13" fillId="2" borderId="4" xfId="0" applyNumberFormat="1" applyFont="1" applyFill="1" applyBorder="1" applyAlignment="1" applyProtection="1">
      <alignment horizontal="right" wrapText="1"/>
    </xf>
    <xf numFmtId="0" fontId="15" fillId="0" borderId="11" xfId="5" applyFont="1" applyBorder="1" applyAlignment="1">
      <alignment horizontal="left"/>
    </xf>
    <xf numFmtId="0" fontId="15" fillId="0" borderId="1" xfId="5" applyFont="1" applyBorder="1" applyAlignment="1">
      <alignment horizontal="left"/>
    </xf>
    <xf numFmtId="0" fontId="15" fillId="0" borderId="1" xfId="6" applyFont="1" applyFill="1" applyBorder="1" applyAlignment="1">
      <alignment horizontal="left"/>
    </xf>
    <xf numFmtId="0" fontId="15" fillId="0" borderId="1" xfId="7" applyFont="1" applyFill="1" applyBorder="1" applyAlignment="1">
      <alignment horizontal="left"/>
    </xf>
    <xf numFmtId="0" fontId="15" fillId="0" borderId="0" xfId="5" applyFont="1" applyAlignment="1">
      <alignment horizontal="left"/>
    </xf>
    <xf numFmtId="0" fontId="1" fillId="0" borderId="1" xfId="0" applyFont="1" applyBorder="1" applyAlignment="1">
      <alignment wrapText="1"/>
    </xf>
    <xf numFmtId="0" fontId="1" fillId="0" borderId="15" xfId="0" applyFont="1" applyBorder="1" applyAlignment="1">
      <alignment wrapText="1"/>
    </xf>
    <xf numFmtId="44" fontId="0" fillId="0" borderId="0" xfId="0" applyNumberFormat="1" applyFont="1"/>
    <xf numFmtId="44" fontId="0" fillId="0" borderId="4" xfId="1" applyFont="1" applyBorder="1" applyAlignment="1">
      <alignment horizontal="center"/>
    </xf>
    <xf numFmtId="44" fontId="0" fillId="0" borderId="4" xfId="0" applyNumberFormat="1" applyFont="1" applyBorder="1" applyAlignment="1">
      <alignment horizontal="center"/>
    </xf>
    <xf numFmtId="0" fontId="0" fillId="0" borderId="1" xfId="0" applyFont="1" applyBorder="1"/>
    <xf numFmtId="0" fontId="0" fillId="0" borderId="2" xfId="0" applyFont="1" applyBorder="1"/>
    <xf numFmtId="164" fontId="0" fillId="0" borderId="3" xfId="0" applyNumberFormat="1" applyFont="1" applyBorder="1"/>
    <xf numFmtId="0" fontId="13" fillId="5" borderId="3" xfId="0" applyFont="1" applyFill="1" applyBorder="1" applyAlignment="1">
      <alignment horizontal="left" wrapText="1"/>
    </xf>
    <xf numFmtId="0" fontId="13" fillId="11" borderId="1" xfId="0" applyFont="1" applyFill="1" applyBorder="1" applyAlignment="1">
      <alignment horizontal="right" wrapText="1"/>
    </xf>
    <xf numFmtId="0" fontId="13" fillId="11" borderId="2" xfId="0" applyFont="1" applyFill="1" applyBorder="1" applyAlignment="1">
      <alignment horizontal="right" wrapText="1"/>
    </xf>
    <xf numFmtId="0" fontId="15" fillId="11" borderId="15" xfId="0" applyFont="1" applyFill="1" applyBorder="1" applyAlignment="1" applyProtection="1">
      <alignment horizontal="right" wrapText="1"/>
    </xf>
    <xf numFmtId="0" fontId="15" fillId="11" borderId="0" xfId="0" applyFont="1" applyFill="1" applyBorder="1" applyAlignment="1" applyProtection="1">
      <alignment horizontal="right" wrapText="1"/>
    </xf>
    <xf numFmtId="0" fontId="15" fillId="11" borderId="3" xfId="0" applyFont="1" applyFill="1" applyBorder="1" applyAlignment="1">
      <alignment horizontal="center" wrapText="1"/>
    </xf>
    <xf numFmtId="0" fontId="13" fillId="11" borderId="0" xfId="0" applyFont="1" applyFill="1" applyBorder="1" applyAlignment="1" applyProtection="1">
      <alignment horizontal="right" wrapText="1"/>
    </xf>
    <xf numFmtId="0" fontId="15" fillId="11" borderId="4" xfId="0" applyFont="1" applyFill="1" applyBorder="1" applyAlignment="1">
      <alignment horizontal="center" vertical="center" wrapText="1"/>
    </xf>
    <xf numFmtId="165" fontId="13" fillId="2" borderId="4" xfId="1" applyNumberFormat="1" applyFont="1" applyFill="1" applyBorder="1" applyProtection="1"/>
    <xf numFmtId="165" fontId="13" fillId="0" borderId="4" xfId="1" applyNumberFormat="1" applyFont="1" applyFill="1" applyBorder="1" applyProtection="1">
      <protection locked="0"/>
    </xf>
    <xf numFmtId="5" fontId="1" fillId="2" borderId="4" xfId="0" applyNumberFormat="1" applyFont="1" applyFill="1" applyBorder="1" applyAlignment="1">
      <alignment horizontal="right" wrapText="1"/>
    </xf>
    <xf numFmtId="5" fontId="15" fillId="2" borderId="4" xfId="1" applyNumberFormat="1" applyFont="1" applyFill="1" applyBorder="1" applyAlignment="1">
      <alignment horizontal="right" wrapText="1"/>
    </xf>
    <xf numFmtId="5" fontId="13" fillId="2" borderId="4" xfId="1" applyNumberFormat="1" applyFont="1" applyFill="1" applyBorder="1" applyAlignment="1">
      <alignment horizontal="right" wrapText="1"/>
    </xf>
    <xf numFmtId="5" fontId="13" fillId="0" borderId="4" xfId="1" applyNumberFormat="1" applyFont="1" applyFill="1" applyBorder="1" applyAlignment="1" applyProtection="1">
      <alignment horizontal="right" wrapText="1"/>
      <protection locked="0"/>
    </xf>
    <xf numFmtId="5" fontId="13" fillId="2" borderId="4" xfId="1" applyNumberFormat="1" applyFont="1" applyFill="1" applyBorder="1" applyAlignment="1">
      <alignment horizontal="right" vertical="center"/>
    </xf>
    <xf numFmtId="164" fontId="15" fillId="2" borderId="4" xfId="1" applyNumberFormat="1" applyFont="1" applyFill="1" applyBorder="1" applyAlignment="1">
      <alignment horizontal="right"/>
    </xf>
    <xf numFmtId="164" fontId="15" fillId="0" borderId="4" xfId="1" applyNumberFormat="1" applyFont="1" applyFill="1" applyBorder="1" applyAlignment="1" applyProtection="1">
      <alignment horizontal="right" wrapText="1"/>
      <protection locked="0"/>
    </xf>
    <xf numFmtId="164" fontId="14" fillId="2" borderId="4" xfId="1" applyNumberFormat="1" applyFont="1" applyFill="1" applyBorder="1" applyAlignment="1">
      <alignment horizontal="right"/>
    </xf>
    <xf numFmtId="164" fontId="13" fillId="2" borderId="4" xfId="1" applyNumberFormat="1" applyFont="1" applyFill="1" applyBorder="1" applyAlignment="1">
      <alignment horizontal="right"/>
    </xf>
    <xf numFmtId="5" fontId="15" fillId="2" borderId="4" xfId="1" applyNumberFormat="1" applyFont="1" applyFill="1" applyBorder="1" applyAlignment="1" applyProtection="1">
      <alignment horizontal="right" wrapText="1"/>
    </xf>
    <xf numFmtId="5" fontId="13" fillId="2" borderId="4" xfId="1" applyNumberFormat="1" applyFont="1" applyFill="1" applyBorder="1" applyAlignment="1" applyProtection="1">
      <alignment horizontal="right"/>
    </xf>
    <xf numFmtId="7" fontId="14" fillId="0" borderId="4" xfId="2" applyNumberFormat="1" applyFont="1" applyFill="1" applyBorder="1" applyAlignment="1" applyProtection="1">
      <alignment horizontal="right"/>
      <protection locked="0"/>
    </xf>
    <xf numFmtId="165" fontId="13" fillId="0" borderId="4" xfId="1" applyNumberFormat="1" applyFont="1" applyFill="1" applyBorder="1" applyAlignment="1" applyProtection="1">
      <alignment horizontal="right"/>
      <protection locked="0"/>
    </xf>
    <xf numFmtId="165" fontId="13" fillId="2" borderId="4" xfId="1" applyNumberFormat="1" applyFont="1" applyFill="1" applyBorder="1" applyAlignment="1" applyProtection="1">
      <alignment horizontal="right"/>
    </xf>
    <xf numFmtId="5" fontId="13" fillId="4" borderId="4" xfId="1" applyNumberFormat="1" applyFont="1" applyFill="1" applyBorder="1" applyAlignment="1" applyProtection="1">
      <alignment horizontal="right"/>
      <protection locked="0"/>
    </xf>
    <xf numFmtId="5" fontId="13" fillId="0" borderId="4" xfId="1" applyNumberFormat="1" applyFont="1" applyFill="1" applyBorder="1" applyProtection="1">
      <protection locked="0"/>
    </xf>
    <xf numFmtId="5" fontId="13" fillId="2" borderId="4" xfId="1" applyNumberFormat="1" applyFont="1" applyFill="1" applyBorder="1" applyAlignment="1"/>
    <xf numFmtId="1" fontId="20" fillId="0" borderId="4" xfId="2" applyNumberFormat="1" applyFont="1" applyFill="1" applyBorder="1" applyAlignment="1" applyProtection="1">
      <alignment horizontal="left"/>
      <protection locked="0"/>
    </xf>
    <xf numFmtId="1" fontId="14" fillId="0" borderId="4" xfId="2" applyNumberFormat="1" applyFont="1" applyFill="1" applyBorder="1" applyAlignment="1" applyProtection="1">
      <alignment horizontal="left"/>
      <protection locked="0"/>
    </xf>
    <xf numFmtId="5" fontId="14" fillId="0" borderId="4" xfId="1" applyNumberFormat="1" applyFont="1" applyFill="1" applyBorder="1" applyAlignment="1" applyProtection="1">
      <alignment horizontal="right"/>
      <protection locked="0"/>
    </xf>
    <xf numFmtId="0" fontId="15" fillId="11" borderId="10" xfId="0" applyFont="1" applyFill="1" applyBorder="1" applyAlignment="1" applyProtection="1">
      <alignment horizontal="right" wrapText="1"/>
    </xf>
    <xf numFmtId="10" fontId="15" fillId="0" borderId="4" xfId="0" applyNumberFormat="1" applyFont="1" applyFill="1" applyBorder="1" applyAlignment="1" applyProtection="1">
      <alignment horizontal="right" wrapText="1"/>
    </xf>
    <xf numFmtId="2" fontId="0" fillId="11" borderId="0" xfId="0" applyNumberFormat="1" applyFont="1" applyFill="1" applyBorder="1" applyAlignment="1">
      <alignment horizontal="center"/>
    </xf>
    <xf numFmtId="0" fontId="13" fillId="11" borderId="11" xfId="0" applyFont="1" applyFill="1" applyBorder="1" applyAlignment="1" applyProtection="1">
      <alignment horizontal="right" wrapText="1"/>
    </xf>
    <xf numFmtId="42" fontId="0" fillId="13" borderId="0" xfId="0" applyNumberFormat="1" applyFont="1" applyFill="1" applyBorder="1" applyAlignment="1" applyProtection="1">
      <alignment horizontal="left"/>
    </xf>
    <xf numFmtId="0" fontId="0" fillId="0" borderId="0" xfId="0" applyFont="1" applyFill="1" applyBorder="1" applyAlignment="1" applyProtection="1">
      <alignment horizontal="left"/>
    </xf>
    <xf numFmtId="0" fontId="0" fillId="0" borderId="0" xfId="0" applyFont="1" applyProtection="1"/>
    <xf numFmtId="164" fontId="0" fillId="0" borderId="0" xfId="0" applyNumberFormat="1" applyFont="1" applyProtection="1"/>
    <xf numFmtId="0" fontId="0" fillId="0" borderId="0" xfId="0" applyFont="1" applyAlignment="1" applyProtection="1">
      <alignment horizontal="center"/>
    </xf>
    <xf numFmtId="2" fontId="0" fillId="0" borderId="0" xfId="0" applyNumberFormat="1" applyFont="1" applyAlignment="1" applyProtection="1">
      <alignment horizontal="center"/>
    </xf>
    <xf numFmtId="165" fontId="0" fillId="0" borderId="0" xfId="0" applyNumberFormat="1" applyFont="1" applyProtection="1"/>
    <xf numFmtId="10" fontId="0" fillId="0" borderId="0" xfId="0" applyNumberFormat="1" applyFont="1" applyProtection="1"/>
    <xf numFmtId="44" fontId="0" fillId="0" borderId="0" xfId="0" applyNumberFormat="1" applyFont="1" applyProtection="1"/>
    <xf numFmtId="0" fontId="0" fillId="0" borderId="4" xfId="0" applyFont="1" applyBorder="1" applyProtection="1"/>
    <xf numFmtId="164" fontId="0" fillId="0" borderId="4" xfId="0" applyNumberFormat="1" applyFont="1" applyBorder="1" applyProtection="1"/>
    <xf numFmtId="0" fontId="0" fillId="0" borderId="4" xfId="0" applyFont="1" applyBorder="1" applyAlignment="1" applyProtection="1">
      <alignment horizontal="center"/>
    </xf>
    <xf numFmtId="44" fontId="0" fillId="0" borderId="4" xfId="1" applyFont="1" applyBorder="1" applyAlignment="1" applyProtection="1">
      <alignment horizontal="center"/>
    </xf>
    <xf numFmtId="42" fontId="0" fillId="0" borderId="4" xfId="0" applyNumberFormat="1" applyFont="1" applyBorder="1" applyAlignment="1" applyProtection="1">
      <alignment horizontal="center"/>
    </xf>
    <xf numFmtId="42" fontId="17" fillId="0" borderId="4" xfId="0" applyNumberFormat="1" applyFont="1" applyBorder="1" applyAlignment="1" applyProtection="1">
      <alignment horizontal="center"/>
    </xf>
    <xf numFmtId="0" fontId="0" fillId="0" borderId="1" xfId="0" applyFont="1" applyBorder="1" applyProtection="1"/>
    <xf numFmtId="0" fontId="0" fillId="0" borderId="2" xfId="0" applyFont="1" applyBorder="1" applyProtection="1"/>
    <xf numFmtId="164" fontId="0" fillId="0" borderId="3" xfId="0" applyNumberFormat="1" applyFont="1" applyBorder="1" applyProtection="1"/>
    <xf numFmtId="44" fontId="0" fillId="0" borderId="4" xfId="0" applyNumberFormat="1" applyFont="1" applyBorder="1" applyAlignment="1" applyProtection="1">
      <alignment horizontal="center"/>
    </xf>
    <xf numFmtId="42" fontId="0" fillId="16" borderId="0" xfId="0" applyNumberFormat="1" applyFont="1" applyFill="1" applyBorder="1" applyAlignment="1" applyProtection="1">
      <alignment horizontal="left"/>
    </xf>
    <xf numFmtId="0" fontId="15" fillId="16" borderId="4" xfId="0" applyFont="1" applyFill="1" applyBorder="1" applyAlignment="1" applyProtection="1">
      <alignment horizontal="center" vertical="center" wrapText="1"/>
    </xf>
    <xf numFmtId="10" fontId="1" fillId="16" borderId="4" xfId="0" applyNumberFormat="1" applyFont="1" applyFill="1" applyBorder="1" applyAlignment="1" applyProtection="1">
      <alignment horizontal="left"/>
    </xf>
    <xf numFmtId="0" fontId="0" fillId="16" borderId="0" xfId="0" applyFont="1" applyFill="1" applyProtection="1"/>
    <xf numFmtId="0" fontId="15" fillId="16" borderId="4" xfId="0" applyFont="1" applyFill="1" applyBorder="1" applyAlignment="1">
      <alignment horizontal="center" vertical="center" wrapText="1"/>
    </xf>
    <xf numFmtId="42" fontId="0" fillId="17" borderId="0" xfId="0" applyNumberFormat="1" applyFont="1" applyFill="1" applyBorder="1" applyAlignment="1" applyProtection="1">
      <alignment horizontal="left"/>
    </xf>
    <xf numFmtId="0" fontId="0" fillId="16" borderId="1" xfId="0" applyFont="1" applyFill="1" applyBorder="1" applyAlignment="1">
      <alignment horizontal="center" wrapText="1"/>
    </xf>
    <xf numFmtId="166" fontId="15" fillId="16" borderId="4" xfId="2" applyNumberFormat="1" applyFont="1" applyFill="1" applyBorder="1" applyAlignment="1">
      <alignment horizontal="center"/>
    </xf>
    <xf numFmtId="42" fontId="15" fillId="16" borderId="4" xfId="2" applyNumberFormat="1" applyFont="1" applyFill="1" applyBorder="1" applyAlignment="1">
      <alignment horizontal="center" wrapText="1"/>
    </xf>
    <xf numFmtId="0" fontId="15" fillId="16" borderId="4" xfId="0" applyFont="1" applyFill="1" applyBorder="1" applyAlignment="1">
      <alignment horizontal="center" wrapText="1"/>
    </xf>
    <xf numFmtId="0" fontId="13" fillId="16" borderId="8" xfId="0" applyFont="1" applyFill="1" applyBorder="1" applyAlignment="1" applyProtection="1">
      <alignment horizontal="right" wrapText="1"/>
    </xf>
    <xf numFmtId="0" fontId="13" fillId="16" borderId="13" xfId="0" applyFont="1" applyFill="1" applyBorder="1" applyAlignment="1" applyProtection="1">
      <alignment horizontal="right" wrapText="1"/>
    </xf>
    <xf numFmtId="0" fontId="13" fillId="16" borderId="9" xfId="0" applyFont="1" applyFill="1" applyBorder="1" applyAlignment="1" applyProtection="1">
      <alignment horizontal="right" wrapText="1"/>
    </xf>
    <xf numFmtId="0" fontId="13" fillId="16" borderId="5" xfId="0" applyFont="1" applyFill="1" applyBorder="1" applyAlignment="1" applyProtection="1">
      <alignment horizontal="right" wrapText="1"/>
    </xf>
    <xf numFmtId="0" fontId="13" fillId="16" borderId="15" xfId="0" applyFont="1" applyFill="1" applyBorder="1" applyAlignment="1" applyProtection="1">
      <alignment horizontal="right" wrapText="1"/>
    </xf>
    <xf numFmtId="0" fontId="13" fillId="16" borderId="0" xfId="0" applyFont="1" applyFill="1" applyBorder="1" applyAlignment="1" applyProtection="1">
      <alignment horizontal="right" wrapText="1"/>
    </xf>
    <xf numFmtId="0" fontId="13" fillId="16" borderId="10" xfId="0" applyFont="1" applyFill="1" applyBorder="1" applyAlignment="1" applyProtection="1">
      <alignment horizontal="right" wrapText="1"/>
    </xf>
    <xf numFmtId="42" fontId="0" fillId="16" borderId="14" xfId="0" applyNumberFormat="1" applyFont="1" applyFill="1" applyBorder="1" applyAlignment="1" applyProtection="1">
      <alignment horizontal="left"/>
    </xf>
    <xf numFmtId="0" fontId="15" fillId="16" borderId="0" xfId="0" applyFont="1" applyFill="1" applyBorder="1" applyAlignment="1" applyProtection="1">
      <alignment horizontal="right" wrapText="1"/>
    </xf>
    <xf numFmtId="0" fontId="13" fillId="16" borderId="4" xfId="0" applyFont="1" applyFill="1" applyBorder="1" applyAlignment="1" applyProtection="1">
      <alignment horizontal="right" wrapText="1"/>
    </xf>
    <xf numFmtId="0" fontId="15" fillId="16" borderId="15" xfId="0" applyFont="1" applyFill="1" applyBorder="1" applyAlignment="1" applyProtection="1">
      <alignment horizontal="right" wrapText="1"/>
    </xf>
    <xf numFmtId="0" fontId="13" fillId="16" borderId="7" xfId="0" applyFont="1" applyFill="1" applyBorder="1" applyAlignment="1" applyProtection="1">
      <alignment horizontal="right" wrapText="1"/>
    </xf>
    <xf numFmtId="0" fontId="15" fillId="16" borderId="14" xfId="0" applyFont="1" applyFill="1" applyBorder="1" applyAlignment="1" applyProtection="1">
      <alignment horizontal="center" vertical="center" wrapText="1"/>
    </xf>
    <xf numFmtId="0" fontId="13" fillId="16" borderId="1" xfId="0" applyFont="1" applyFill="1" applyBorder="1" applyAlignment="1">
      <alignment horizontal="right" wrapText="1"/>
    </xf>
    <xf numFmtId="0" fontId="13" fillId="16" borderId="2" xfId="0" applyFont="1" applyFill="1" applyBorder="1" applyAlignment="1">
      <alignment horizontal="right" wrapText="1"/>
    </xf>
    <xf numFmtId="5" fontId="13" fillId="16" borderId="4" xfId="1" applyNumberFormat="1" applyFont="1" applyFill="1" applyBorder="1" applyAlignment="1" applyProtection="1">
      <alignment horizontal="right"/>
      <protection locked="0"/>
    </xf>
    <xf numFmtId="0" fontId="13" fillId="17" borderId="3" xfId="0" applyFont="1" applyFill="1" applyBorder="1" applyAlignment="1">
      <alignment horizontal="left" wrapText="1"/>
    </xf>
    <xf numFmtId="0" fontId="15" fillId="16" borderId="3" xfId="0" applyFont="1" applyFill="1" applyBorder="1" applyAlignment="1">
      <alignment horizontal="center" wrapText="1"/>
    </xf>
    <xf numFmtId="0" fontId="13" fillId="17" borderId="8" xfId="0" applyFont="1" applyFill="1" applyBorder="1" applyAlignment="1">
      <alignment wrapText="1"/>
    </xf>
    <xf numFmtId="0" fontId="13" fillId="17" borderId="13" xfId="0" applyFont="1" applyFill="1" applyBorder="1" applyAlignment="1">
      <alignment wrapText="1"/>
    </xf>
    <xf numFmtId="165" fontId="15" fillId="2" borderId="4" xfId="0" applyNumberFormat="1" applyFont="1" applyFill="1" applyBorder="1" applyAlignment="1" applyProtection="1">
      <alignment horizontal="right" wrapText="1"/>
    </xf>
    <xf numFmtId="38" fontId="15" fillId="0" borderId="4" xfId="1" applyNumberFormat="1" applyFont="1" applyFill="1" applyBorder="1" applyAlignment="1" applyProtection="1">
      <alignment horizontal="center" wrapText="1"/>
      <protection locked="0"/>
    </xf>
    <xf numFmtId="0" fontId="0" fillId="0" borderId="1" xfId="0" applyFont="1" applyFill="1" applyBorder="1" applyAlignment="1" applyProtection="1">
      <alignment horizontal="left" wrapText="1"/>
      <protection locked="0"/>
    </xf>
    <xf numFmtId="0" fontId="0" fillId="0" borderId="2" xfId="0" applyFont="1" applyFill="1" applyBorder="1" applyAlignment="1" applyProtection="1">
      <alignment horizontal="left" wrapText="1"/>
      <protection locked="0"/>
    </xf>
    <xf numFmtId="0" fontId="0" fillId="0" borderId="3" xfId="0" applyFont="1" applyFill="1" applyBorder="1" applyAlignment="1" applyProtection="1">
      <alignment horizontal="left" wrapText="1"/>
      <protection locked="0"/>
    </xf>
    <xf numFmtId="0" fontId="15" fillId="11" borderId="1" xfId="0" applyFont="1" applyFill="1" applyBorder="1" applyAlignment="1" applyProtection="1">
      <alignment horizontal="left" wrapText="1"/>
      <protection locked="0"/>
    </xf>
    <xf numFmtId="0" fontId="15" fillId="11" borderId="2" xfId="0" applyFont="1" applyFill="1" applyBorder="1" applyAlignment="1" applyProtection="1">
      <alignment horizontal="left" wrapText="1"/>
      <protection locked="0"/>
    </xf>
    <xf numFmtId="0" fontId="15" fillId="11" borderId="3" xfId="0" applyFont="1" applyFill="1" applyBorder="1" applyAlignment="1" applyProtection="1">
      <alignment horizontal="left" wrapText="1"/>
      <protection locked="0"/>
    </xf>
    <xf numFmtId="0" fontId="15" fillId="16" borderId="1" xfId="0" applyFont="1" applyFill="1" applyBorder="1" applyAlignment="1">
      <alignment horizontal="left" wrapText="1"/>
    </xf>
    <xf numFmtId="0" fontId="15" fillId="16" borderId="2" xfId="0" applyFont="1" applyFill="1" applyBorder="1" applyAlignment="1">
      <alignment horizontal="left" wrapText="1"/>
    </xf>
    <xf numFmtId="0" fontId="15" fillId="16" borderId="3" xfId="0" applyFont="1" applyFill="1" applyBorder="1" applyAlignment="1">
      <alignment horizontal="left" wrapText="1"/>
    </xf>
    <xf numFmtId="0" fontId="15" fillId="0" borderId="2" xfId="0" applyFont="1" applyFill="1" applyBorder="1" applyAlignment="1" applyProtection="1">
      <alignment wrapText="1"/>
      <protection locked="0"/>
    </xf>
    <xf numFmtId="0" fontId="15" fillId="0" borderId="3" xfId="0" applyFont="1" applyFill="1" applyBorder="1" applyAlignment="1" applyProtection="1">
      <alignment wrapText="1"/>
      <protection locked="0"/>
    </xf>
    <xf numFmtId="0" fontId="15" fillId="16" borderId="1" xfId="0" applyFont="1" applyFill="1" applyBorder="1" applyAlignment="1">
      <alignment wrapText="1"/>
    </xf>
    <xf numFmtId="0" fontId="15" fillId="16" borderId="2" xfId="0" applyFont="1" applyFill="1" applyBorder="1" applyAlignment="1">
      <alignment wrapText="1"/>
    </xf>
    <xf numFmtId="0" fontId="15" fillId="16" borderId="3" xfId="0" applyFont="1" applyFill="1" applyBorder="1" applyAlignment="1">
      <alignment wrapText="1"/>
    </xf>
    <xf numFmtId="0" fontId="0" fillId="16" borderId="1" xfId="0" applyFont="1" applyFill="1" applyBorder="1" applyAlignment="1">
      <alignment horizontal="left" wrapText="1"/>
    </xf>
    <xf numFmtId="0" fontId="0" fillId="16" borderId="2" xfId="0" applyFont="1" applyFill="1" applyBorder="1" applyAlignment="1">
      <alignment horizontal="left" wrapText="1"/>
    </xf>
    <xf numFmtId="0" fontId="0" fillId="16" borderId="3" xfId="0" applyFont="1" applyFill="1" applyBorder="1" applyAlignment="1">
      <alignment horizontal="left" wrapText="1"/>
    </xf>
    <xf numFmtId="0" fontId="0" fillId="0" borderId="1" xfId="0" applyFont="1" applyFill="1" applyBorder="1" applyAlignment="1" applyProtection="1">
      <alignment horizontal="left"/>
      <protection locked="0"/>
    </xf>
    <xf numFmtId="0" fontId="0" fillId="0" borderId="2" xfId="0" applyFont="1" applyFill="1" applyBorder="1" applyAlignment="1" applyProtection="1">
      <alignment horizontal="left"/>
      <protection locked="0"/>
    </xf>
    <xf numFmtId="0" fontId="0" fillId="0" borderId="3" xfId="0" applyFont="1" applyFill="1" applyBorder="1" applyAlignment="1" applyProtection="1">
      <alignment horizontal="left"/>
      <protection locked="0"/>
    </xf>
    <xf numFmtId="0" fontId="15" fillId="0" borderId="1" xfId="0" applyFont="1" applyFill="1" applyBorder="1" applyAlignment="1" applyProtection="1">
      <alignment horizontal="left" wrapText="1"/>
      <protection locked="0"/>
    </xf>
    <xf numFmtId="0" fontId="15" fillId="0" borderId="2" xfId="0" applyFont="1" applyFill="1" applyBorder="1" applyAlignment="1" applyProtection="1">
      <alignment horizontal="left" wrapText="1"/>
      <protection locked="0"/>
    </xf>
    <xf numFmtId="0" fontId="15" fillId="0" borderId="3" xfId="0" applyFont="1" applyFill="1" applyBorder="1" applyAlignment="1" applyProtection="1">
      <alignment horizontal="left" wrapText="1"/>
      <protection locked="0"/>
    </xf>
    <xf numFmtId="0" fontId="15" fillId="16" borderId="1" xfId="0" applyFont="1" applyFill="1" applyBorder="1" applyAlignment="1">
      <alignment horizontal="center" vertical="center" wrapText="1"/>
    </xf>
    <xf numFmtId="0" fontId="15" fillId="16" borderId="2"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3" fillId="16" borderId="1" xfId="0" applyFont="1" applyFill="1" applyBorder="1" applyAlignment="1">
      <alignment horizontal="right" wrapText="1"/>
    </xf>
    <xf numFmtId="0" fontId="13" fillId="16" borderId="2" xfId="0" applyFont="1" applyFill="1" applyBorder="1" applyAlignment="1">
      <alignment horizontal="right" wrapText="1"/>
    </xf>
    <xf numFmtId="0" fontId="13" fillId="16" borderId="3" xfId="0" applyFont="1" applyFill="1" applyBorder="1" applyAlignment="1">
      <alignment horizontal="right" wrapText="1"/>
    </xf>
    <xf numFmtId="0" fontId="13" fillId="17" borderId="1" xfId="0" applyFont="1" applyFill="1" applyBorder="1" applyAlignment="1">
      <alignment horizontal="left" wrapText="1"/>
    </xf>
    <xf numFmtId="0" fontId="13" fillId="17" borderId="2" xfId="0" applyFont="1" applyFill="1" applyBorder="1" applyAlignment="1">
      <alignment horizontal="left" wrapText="1"/>
    </xf>
    <xf numFmtId="0" fontId="13" fillId="17" borderId="3" xfId="0" applyFont="1" applyFill="1" applyBorder="1" applyAlignment="1">
      <alignment horizontal="left" wrapText="1"/>
    </xf>
    <xf numFmtId="0" fontId="15" fillId="16" borderId="1" xfId="0" applyFont="1" applyFill="1" applyBorder="1" applyAlignment="1" applyProtection="1">
      <alignment horizontal="center" vertical="center" wrapText="1"/>
    </xf>
    <xf numFmtId="0" fontId="15" fillId="16" borderId="2" xfId="0" applyFont="1" applyFill="1" applyBorder="1" applyAlignment="1" applyProtection="1">
      <alignment horizontal="center" vertical="center" wrapText="1"/>
    </xf>
    <xf numFmtId="0" fontId="15" fillId="16" borderId="3" xfId="0" applyFont="1" applyFill="1" applyBorder="1" applyAlignment="1" applyProtection="1">
      <alignment horizontal="center" vertical="center" wrapText="1"/>
    </xf>
    <xf numFmtId="0" fontId="0" fillId="11" borderId="4" xfId="0" applyFont="1" applyFill="1" applyBorder="1" applyAlignment="1" applyProtection="1">
      <alignment wrapText="1"/>
      <protection locked="0"/>
    </xf>
    <xf numFmtId="0" fontId="15" fillId="0" borderId="4" xfId="0" applyFont="1" applyFill="1" applyBorder="1" applyAlignment="1" applyProtection="1">
      <alignment horizontal="left" wrapText="1"/>
      <protection locked="0"/>
    </xf>
    <xf numFmtId="0" fontId="0" fillId="0" borderId="1" xfId="0" applyFont="1" applyFill="1" applyBorder="1" applyAlignment="1" applyProtection="1">
      <alignment wrapText="1"/>
      <protection locked="0"/>
    </xf>
    <xf numFmtId="0" fontId="0" fillId="0" borderId="2" xfId="0" applyFont="1" applyFill="1" applyBorder="1" applyAlignment="1" applyProtection="1">
      <alignment wrapText="1"/>
      <protection locked="0"/>
    </xf>
    <xf numFmtId="0" fontId="0" fillId="0" borderId="3" xfId="0" applyFont="1" applyFill="1" applyBorder="1" applyAlignment="1" applyProtection="1">
      <alignment wrapText="1"/>
      <protection locked="0"/>
    </xf>
    <xf numFmtId="0" fontId="0" fillId="16" borderId="1" xfId="0" applyFont="1" applyFill="1" applyBorder="1" applyAlignment="1">
      <alignment wrapText="1"/>
    </xf>
    <xf numFmtId="0" fontId="0" fillId="16" borderId="2" xfId="0" applyFont="1" applyFill="1" applyBorder="1" applyAlignment="1">
      <alignment wrapText="1"/>
    </xf>
    <xf numFmtId="0" fontId="0" fillId="16" borderId="3" xfId="0" applyFont="1" applyFill="1" applyBorder="1" applyAlignment="1">
      <alignment wrapText="1"/>
    </xf>
    <xf numFmtId="0" fontId="0" fillId="0" borderId="4" xfId="0" applyFont="1" applyFill="1" applyBorder="1" applyAlignment="1" applyProtection="1">
      <alignment horizontal="left" wrapText="1"/>
      <protection locked="0"/>
    </xf>
    <xf numFmtId="0" fontId="0" fillId="16" borderId="1" xfId="0" applyFont="1" applyFill="1" applyBorder="1" applyAlignment="1">
      <alignment horizontal="center" vertical="center" wrapText="1"/>
    </xf>
    <xf numFmtId="0" fontId="0" fillId="16" borderId="2" xfId="0" applyFont="1" applyFill="1" applyBorder="1" applyAlignment="1">
      <alignment horizontal="center" vertical="center" wrapText="1"/>
    </xf>
    <xf numFmtId="0" fontId="0" fillId="16" borderId="3" xfId="0" applyFont="1" applyFill="1" applyBorder="1" applyAlignment="1">
      <alignment horizontal="center" vertical="center" wrapText="1"/>
    </xf>
    <xf numFmtId="0" fontId="0" fillId="16" borderId="1" xfId="0" applyFont="1" applyFill="1" applyBorder="1" applyAlignment="1" applyProtection="1">
      <alignment horizontal="left" wrapText="1"/>
      <protection locked="0"/>
    </xf>
    <xf numFmtId="0" fontId="0" fillId="16" borderId="2" xfId="0" applyFont="1" applyFill="1" applyBorder="1" applyAlignment="1" applyProtection="1">
      <alignment horizontal="left" wrapText="1"/>
      <protection locked="0"/>
    </xf>
    <xf numFmtId="0" fontId="0" fillId="16" borderId="3" xfId="0" applyFont="1" applyFill="1" applyBorder="1" applyAlignment="1" applyProtection="1">
      <alignment horizontal="left" wrapText="1"/>
      <protection locked="0"/>
    </xf>
    <xf numFmtId="0" fontId="1" fillId="16" borderId="1" xfId="0" applyFont="1" applyFill="1" applyBorder="1" applyAlignment="1">
      <alignment horizontal="right"/>
    </xf>
    <xf numFmtId="0" fontId="1" fillId="16" borderId="2" xfId="0" applyFont="1" applyFill="1" applyBorder="1" applyAlignment="1">
      <alignment horizontal="right"/>
    </xf>
    <xf numFmtId="0" fontId="1" fillId="16" borderId="3" xfId="0" applyFont="1" applyFill="1" applyBorder="1" applyAlignment="1">
      <alignment horizontal="right"/>
    </xf>
    <xf numFmtId="0" fontId="13" fillId="17" borderId="1" xfId="0" applyFont="1" applyFill="1" applyBorder="1" applyAlignment="1">
      <alignment wrapText="1"/>
    </xf>
    <xf numFmtId="0" fontId="13" fillId="17" borderId="2" xfId="0" applyFont="1" applyFill="1" applyBorder="1" applyAlignment="1">
      <alignment wrapText="1"/>
    </xf>
    <xf numFmtId="0" fontId="13" fillId="17" borderId="3" xfId="0" applyFont="1" applyFill="1" applyBorder="1" applyAlignment="1">
      <alignment wrapText="1"/>
    </xf>
    <xf numFmtId="0" fontId="13" fillId="16" borderId="1" xfId="0" applyFont="1" applyFill="1" applyBorder="1" applyAlignment="1">
      <alignment horizontal="right" vertical="center" wrapText="1"/>
    </xf>
    <xf numFmtId="0" fontId="13" fillId="16" borderId="2" xfId="0" applyFont="1" applyFill="1" applyBorder="1" applyAlignment="1">
      <alignment horizontal="right" vertical="center" wrapText="1"/>
    </xf>
    <xf numFmtId="0" fontId="13" fillId="16" borderId="3" xfId="0" applyFont="1" applyFill="1" applyBorder="1" applyAlignment="1">
      <alignment horizontal="right" vertical="center" wrapText="1"/>
    </xf>
    <xf numFmtId="0" fontId="13" fillId="17" borderId="1" xfId="0" applyFont="1" applyFill="1" applyBorder="1" applyAlignment="1">
      <alignment horizontal="right" wrapText="1"/>
    </xf>
    <xf numFmtId="0" fontId="13" fillId="17" borderId="2" xfId="0" applyFont="1" applyFill="1" applyBorder="1" applyAlignment="1">
      <alignment horizontal="right" wrapText="1"/>
    </xf>
    <xf numFmtId="0" fontId="13" fillId="17" borderId="3" xfId="0" applyFont="1" applyFill="1" applyBorder="1" applyAlignment="1">
      <alignment horizontal="right" wrapText="1"/>
    </xf>
    <xf numFmtId="0" fontId="15" fillId="16" borderId="0" xfId="0" applyFont="1" applyFill="1" applyBorder="1" applyAlignment="1" applyProtection="1">
      <alignment horizontal="right" wrapText="1"/>
    </xf>
    <xf numFmtId="0" fontId="13" fillId="16" borderId="0" xfId="0" applyFont="1" applyFill="1" applyBorder="1" applyAlignment="1" applyProtection="1">
      <alignment horizontal="right" wrapText="1"/>
    </xf>
    <xf numFmtId="0" fontId="13" fillId="17" borderId="8" xfId="0" applyFont="1" applyFill="1" applyBorder="1" applyAlignment="1">
      <alignment horizontal="left" wrapText="1"/>
    </xf>
    <xf numFmtId="0" fontId="13" fillId="17" borderId="13" xfId="0" applyFont="1" applyFill="1" applyBorder="1" applyAlignment="1">
      <alignment horizontal="left" wrapText="1"/>
    </xf>
    <xf numFmtId="0" fontId="16" fillId="16" borderId="1" xfId="0" applyFont="1" applyFill="1" applyBorder="1" applyAlignment="1">
      <alignment horizontal="left" wrapText="1"/>
    </xf>
    <xf numFmtId="0" fontId="16" fillId="16" borderId="2" xfId="0" applyFont="1" applyFill="1" applyBorder="1" applyAlignment="1">
      <alignment horizontal="left" wrapText="1"/>
    </xf>
    <xf numFmtId="0" fontId="16" fillId="16" borderId="3" xfId="0" applyFont="1" applyFill="1" applyBorder="1" applyAlignment="1">
      <alignment horizontal="left" wrapText="1"/>
    </xf>
    <xf numFmtId="164" fontId="15" fillId="16" borderId="0" xfId="0" applyNumberFormat="1" applyFont="1" applyFill="1" applyBorder="1" applyAlignment="1" applyProtection="1">
      <alignment horizontal="right" wrapText="1"/>
    </xf>
    <xf numFmtId="165" fontId="15" fillId="16" borderId="10" xfId="0" applyNumberFormat="1" applyFont="1" applyFill="1" applyBorder="1" applyAlignment="1" applyProtection="1">
      <alignment horizontal="right" wrapText="1"/>
    </xf>
    <xf numFmtId="165" fontId="15" fillId="16" borderId="0" xfId="0" applyNumberFormat="1" applyFont="1" applyFill="1" applyBorder="1" applyAlignment="1" applyProtection="1">
      <alignment horizontal="right" wrapText="1"/>
    </xf>
    <xf numFmtId="0" fontId="15" fillId="16" borderId="1" xfId="0" applyFont="1" applyFill="1" applyBorder="1" applyAlignment="1">
      <alignment horizontal="center" wrapText="1"/>
    </xf>
    <xf numFmtId="0" fontId="15" fillId="16" borderId="2" xfId="0" applyFont="1" applyFill="1" applyBorder="1" applyAlignment="1">
      <alignment horizontal="center" wrapText="1"/>
    </xf>
    <xf numFmtId="0" fontId="15" fillId="16" borderId="3" xfId="0" applyFont="1" applyFill="1" applyBorder="1" applyAlignment="1">
      <alignment horizontal="center" wrapText="1"/>
    </xf>
    <xf numFmtId="0" fontId="15" fillId="0" borderId="1" xfId="0" applyFont="1" applyFill="1" applyBorder="1" applyAlignment="1" applyProtection="1">
      <alignment horizontal="center" wrapText="1"/>
      <protection locked="0"/>
    </xf>
    <xf numFmtId="0" fontId="15" fillId="0" borderId="2" xfId="0" applyFont="1" applyFill="1" applyBorder="1" applyAlignment="1" applyProtection="1">
      <alignment horizontal="center" wrapText="1"/>
      <protection locked="0"/>
    </xf>
    <xf numFmtId="0" fontId="15" fillId="0" borderId="3" xfId="0" applyFont="1" applyFill="1" applyBorder="1" applyAlignment="1" applyProtection="1">
      <alignment horizontal="center" wrapText="1"/>
      <protection locked="0"/>
    </xf>
    <xf numFmtId="0" fontId="15" fillId="16" borderId="4" xfId="0" applyFont="1" applyFill="1" applyBorder="1" applyAlignment="1" applyProtection="1">
      <alignment horizontal="right" wrapText="1"/>
    </xf>
    <xf numFmtId="165" fontId="15" fillId="2" borderId="1" xfId="0" applyNumberFormat="1" applyFont="1" applyFill="1" applyBorder="1" applyAlignment="1" applyProtection="1">
      <alignment horizontal="right" wrapText="1"/>
    </xf>
    <xf numFmtId="165" fontId="15" fillId="2" borderId="3" xfId="0" applyNumberFormat="1" applyFont="1" applyFill="1" applyBorder="1" applyAlignment="1" applyProtection="1">
      <alignment horizontal="right" wrapText="1"/>
    </xf>
    <xf numFmtId="0" fontId="15" fillId="16" borderId="1" xfId="0" applyFont="1" applyFill="1" applyBorder="1" applyAlignment="1" applyProtection="1">
      <alignment horizontal="right" wrapText="1"/>
    </xf>
    <xf numFmtId="0" fontId="15" fillId="16" borderId="2" xfId="0" applyFont="1" applyFill="1" applyBorder="1" applyAlignment="1" applyProtection="1">
      <alignment horizontal="right" wrapText="1"/>
    </xf>
    <xf numFmtId="0" fontId="15" fillId="16" borderId="3" xfId="0" applyFont="1" applyFill="1" applyBorder="1" applyAlignment="1" applyProtection="1">
      <alignment horizontal="right" wrapText="1"/>
    </xf>
    <xf numFmtId="10" fontId="15" fillId="4" borderId="1" xfId="0" applyNumberFormat="1" applyFont="1" applyFill="1" applyBorder="1" applyAlignment="1" applyProtection="1">
      <alignment horizontal="right" wrapText="1"/>
      <protection locked="0"/>
    </xf>
    <xf numFmtId="10" fontId="15" fillId="4" borderId="3" xfId="0" applyNumberFormat="1" applyFont="1" applyFill="1" applyBorder="1" applyAlignment="1" applyProtection="1">
      <alignment horizontal="right" wrapText="1"/>
      <protection locked="0"/>
    </xf>
    <xf numFmtId="0" fontId="15" fillId="16" borderId="15" xfId="0" applyFont="1" applyFill="1" applyBorder="1" applyAlignment="1" applyProtection="1">
      <alignment horizontal="right" wrapText="1"/>
    </xf>
    <xf numFmtId="0" fontId="5" fillId="11" borderId="1" xfId="0" applyFont="1" applyFill="1" applyBorder="1" applyAlignment="1" applyProtection="1">
      <alignment wrapText="1"/>
      <protection locked="0"/>
    </xf>
    <xf numFmtId="0" fontId="5" fillId="11" borderId="2" xfId="0" applyFont="1" applyFill="1" applyBorder="1" applyAlignment="1" applyProtection="1">
      <alignment wrapText="1"/>
      <protection locked="0"/>
    </xf>
    <xf numFmtId="0" fontId="5" fillId="11" borderId="3" xfId="0" applyFont="1" applyFill="1" applyBorder="1" applyAlignment="1" applyProtection="1">
      <alignment wrapText="1"/>
      <protection locked="0"/>
    </xf>
    <xf numFmtId="0" fontId="15" fillId="16" borderId="1" xfId="0" applyFont="1" applyFill="1" applyBorder="1" applyAlignment="1" applyProtection="1">
      <alignment horizontal="left" wrapText="1"/>
      <protection locked="0"/>
    </xf>
    <xf numFmtId="0" fontId="15" fillId="16" borderId="2" xfId="0" applyFont="1" applyFill="1" applyBorder="1" applyAlignment="1" applyProtection="1">
      <alignment horizontal="left" wrapText="1"/>
      <protection locked="0"/>
    </xf>
    <xf numFmtId="0" fontId="15" fillId="16" borderId="3" xfId="0" applyFont="1" applyFill="1" applyBorder="1" applyAlignment="1" applyProtection="1">
      <alignment horizontal="left" wrapText="1"/>
      <protection locked="0"/>
    </xf>
    <xf numFmtId="0" fontId="0" fillId="16" borderId="4" xfId="0" applyFont="1" applyFill="1" applyBorder="1" applyAlignment="1">
      <alignment wrapText="1"/>
    </xf>
    <xf numFmtId="0" fontId="24" fillId="17" borderId="0" xfId="0" applyFont="1" applyFill="1" applyBorder="1" applyAlignment="1" applyProtection="1">
      <alignment horizontal="center" vertical="center" wrapText="1"/>
    </xf>
    <xf numFmtId="0" fontId="13" fillId="17" borderId="1" xfId="0" applyFont="1" applyFill="1" applyBorder="1" applyAlignment="1" applyProtection="1">
      <alignment wrapText="1"/>
    </xf>
    <xf numFmtId="0" fontId="13" fillId="17" borderId="2" xfId="0" applyFont="1" applyFill="1" applyBorder="1" applyAlignment="1" applyProtection="1">
      <alignment wrapText="1"/>
    </xf>
    <xf numFmtId="0" fontId="13" fillId="17" borderId="3" xfId="0" applyFont="1" applyFill="1" applyBorder="1" applyAlignment="1" applyProtection="1">
      <alignment wrapText="1"/>
    </xf>
    <xf numFmtId="10" fontId="13" fillId="16" borderId="1" xfId="0" applyNumberFormat="1" applyFont="1" applyFill="1" applyBorder="1" applyAlignment="1" applyProtection="1">
      <alignment horizontal="left" wrapText="1"/>
    </xf>
    <xf numFmtId="10" fontId="13" fillId="16" borderId="2" xfId="0" applyNumberFormat="1" applyFont="1" applyFill="1" applyBorder="1" applyAlignment="1" applyProtection="1">
      <alignment horizontal="left" wrapText="1"/>
    </xf>
    <xf numFmtId="10" fontId="13" fillId="16" borderId="3" xfId="0" applyNumberFormat="1" applyFont="1" applyFill="1" applyBorder="1" applyAlignment="1" applyProtection="1">
      <alignment horizontal="left" wrapText="1"/>
    </xf>
    <xf numFmtId="0" fontId="24" fillId="6" borderId="1" xfId="0" applyFont="1" applyFill="1" applyBorder="1" applyAlignment="1" applyProtection="1">
      <alignment horizontal="center" vertical="center" wrapText="1"/>
      <protection locked="0"/>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165" fontId="24" fillId="6" borderId="1" xfId="0" applyNumberFormat="1" applyFont="1" applyFill="1" applyBorder="1" applyAlignment="1" applyProtection="1">
      <alignment horizontal="center" vertical="center" wrapText="1"/>
      <protection locked="0"/>
    </xf>
    <xf numFmtId="165" fontId="24" fillId="6" borderId="2" xfId="0" applyNumberFormat="1" applyFont="1" applyFill="1" applyBorder="1" applyAlignment="1" applyProtection="1">
      <alignment horizontal="center" vertical="center" wrapText="1"/>
      <protection locked="0"/>
    </xf>
    <xf numFmtId="165" fontId="24" fillId="6" borderId="3"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xf>
    <xf numFmtId="10" fontId="13" fillId="5" borderId="1" xfId="0" applyNumberFormat="1" applyFont="1" applyFill="1" applyBorder="1" applyAlignment="1" applyProtection="1">
      <alignment horizontal="left" wrapText="1"/>
    </xf>
    <xf numFmtId="10" fontId="13" fillId="5" borderId="2" xfId="0" applyNumberFormat="1" applyFont="1" applyFill="1" applyBorder="1" applyAlignment="1" applyProtection="1">
      <alignment horizontal="left" wrapText="1"/>
    </xf>
    <xf numFmtId="10" fontId="13" fillId="5" borderId="3" xfId="0" applyNumberFormat="1" applyFont="1" applyFill="1" applyBorder="1" applyAlignment="1" applyProtection="1">
      <alignment horizontal="left" wrapText="1"/>
    </xf>
    <xf numFmtId="0" fontId="13" fillId="5" borderId="1" xfId="0" applyFont="1" applyFill="1" applyBorder="1" applyAlignment="1" applyProtection="1">
      <alignment wrapText="1"/>
    </xf>
    <xf numFmtId="0" fontId="13" fillId="5" borderId="2" xfId="0" applyFont="1" applyFill="1" applyBorder="1" applyAlignment="1" applyProtection="1">
      <alignment wrapText="1"/>
    </xf>
    <xf numFmtId="0" fontId="13" fillId="5" borderId="3" xfId="0" applyFont="1" applyFill="1" applyBorder="1" applyAlignment="1" applyProtection="1">
      <alignment wrapText="1"/>
    </xf>
    <xf numFmtId="0" fontId="15" fillId="11" borderId="1" xfId="0" applyFont="1" applyFill="1" applyBorder="1" applyAlignment="1" applyProtection="1">
      <alignment horizontal="center" vertical="center" wrapText="1"/>
    </xf>
    <xf numFmtId="0" fontId="15" fillId="11" borderId="2" xfId="0" applyFont="1" applyFill="1" applyBorder="1" applyAlignment="1" applyProtection="1">
      <alignment horizontal="center" vertical="center" wrapText="1"/>
    </xf>
    <xf numFmtId="0" fontId="15" fillId="11" borderId="3" xfId="0" applyFont="1" applyFill="1" applyBorder="1" applyAlignment="1" applyProtection="1">
      <alignment horizontal="center" vertical="center" wrapText="1"/>
    </xf>
    <xf numFmtId="0" fontId="13" fillId="11" borderId="1" xfId="0" applyFont="1" applyFill="1" applyBorder="1" applyAlignment="1">
      <alignment horizontal="right" wrapText="1"/>
    </xf>
    <xf numFmtId="0" fontId="13" fillId="11" borderId="2" xfId="0" applyFont="1" applyFill="1" applyBorder="1" applyAlignment="1">
      <alignment horizontal="right" wrapText="1"/>
    </xf>
    <xf numFmtId="0" fontId="13" fillId="11" borderId="3" xfId="0" applyFont="1" applyFill="1" applyBorder="1" applyAlignment="1">
      <alignment horizontal="right" wrapText="1"/>
    </xf>
    <xf numFmtId="0" fontId="13" fillId="5" borderId="1" xfId="0" applyFont="1" applyFill="1" applyBorder="1" applyAlignment="1">
      <alignment wrapText="1"/>
    </xf>
    <xf numFmtId="0" fontId="13" fillId="5" borderId="2" xfId="0" applyFont="1" applyFill="1" applyBorder="1" applyAlignment="1">
      <alignment wrapText="1"/>
    </xf>
    <xf numFmtId="0" fontId="13" fillId="5" borderId="3" xfId="0" applyFont="1" applyFill="1" applyBorder="1" applyAlignment="1">
      <alignment wrapText="1"/>
    </xf>
    <xf numFmtId="0" fontId="13" fillId="5" borderId="1" xfId="0" applyFont="1" applyFill="1" applyBorder="1" applyAlignment="1">
      <alignment horizontal="left" wrapText="1"/>
    </xf>
    <xf numFmtId="0" fontId="13" fillId="5" borderId="2" xfId="0" applyFont="1" applyFill="1" applyBorder="1" applyAlignment="1">
      <alignment horizontal="left" wrapText="1"/>
    </xf>
    <xf numFmtId="0" fontId="13" fillId="5" borderId="3" xfId="0" applyFont="1" applyFill="1" applyBorder="1" applyAlignment="1">
      <alignment horizontal="left" wrapText="1"/>
    </xf>
    <xf numFmtId="0" fontId="13" fillId="11" borderId="1" xfId="0" applyFont="1" applyFill="1" applyBorder="1" applyAlignment="1">
      <alignment horizontal="right" vertical="center" wrapText="1"/>
    </xf>
    <xf numFmtId="0" fontId="13" fillId="11" borderId="2" xfId="0" applyFont="1" applyFill="1" applyBorder="1" applyAlignment="1">
      <alignment horizontal="right" vertical="center" wrapText="1"/>
    </xf>
    <xf numFmtId="0" fontId="13" fillId="11" borderId="3" xfId="0" applyFont="1" applyFill="1" applyBorder="1" applyAlignment="1">
      <alignment horizontal="right" vertical="center" wrapText="1"/>
    </xf>
    <xf numFmtId="0" fontId="0" fillId="11" borderId="1" xfId="0" applyFont="1" applyFill="1" applyBorder="1" applyAlignment="1">
      <alignment horizontal="center" vertical="center" wrapText="1"/>
    </xf>
    <xf numFmtId="0" fontId="0" fillId="11" borderId="2" xfId="0" applyFont="1" applyFill="1" applyBorder="1" applyAlignment="1">
      <alignment horizontal="center" vertical="center" wrapText="1"/>
    </xf>
    <xf numFmtId="0" fontId="0" fillId="11" borderId="3" xfId="0" applyFont="1" applyFill="1" applyBorder="1" applyAlignment="1">
      <alignment horizontal="center" vertical="center" wrapText="1"/>
    </xf>
    <xf numFmtId="0" fontId="0" fillId="11" borderId="1" xfId="0" applyFont="1" applyFill="1" applyBorder="1" applyAlignment="1" applyProtection="1">
      <alignment horizontal="left" wrapText="1"/>
      <protection locked="0"/>
    </xf>
    <xf numFmtId="0" fontId="0" fillId="11" borderId="2" xfId="0" applyFont="1" applyFill="1" applyBorder="1" applyAlignment="1" applyProtection="1">
      <alignment horizontal="left" wrapText="1"/>
      <protection locked="0"/>
    </xf>
    <xf numFmtId="0" fontId="0" fillId="11" borderId="3" xfId="0" applyFont="1" applyFill="1" applyBorder="1" applyAlignment="1" applyProtection="1">
      <alignment horizontal="left" wrapText="1"/>
      <protection locked="0"/>
    </xf>
    <xf numFmtId="0" fontId="15" fillId="11"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5" fillId="11" borderId="1" xfId="0" applyFont="1" applyFill="1" applyBorder="1" applyAlignment="1">
      <alignment horizontal="left" wrapText="1"/>
    </xf>
    <xf numFmtId="0" fontId="15" fillId="11" borderId="2" xfId="0" applyFont="1" applyFill="1" applyBorder="1" applyAlignment="1">
      <alignment horizontal="left" wrapText="1"/>
    </xf>
    <xf numFmtId="0" fontId="15" fillId="11" borderId="3" xfId="0" applyFont="1" applyFill="1" applyBorder="1" applyAlignment="1">
      <alignment horizontal="left" wrapText="1"/>
    </xf>
    <xf numFmtId="0" fontId="0" fillId="11" borderId="2" xfId="0" applyFont="1" applyFill="1" applyBorder="1" applyAlignment="1">
      <alignment horizontal="left" wrapText="1"/>
    </xf>
    <xf numFmtId="0" fontId="0" fillId="11" borderId="3" xfId="0" applyFont="1" applyFill="1" applyBorder="1" applyAlignment="1">
      <alignment horizontal="left" wrapText="1"/>
    </xf>
    <xf numFmtId="0" fontId="0" fillId="11" borderId="1" xfId="0" applyFont="1" applyFill="1" applyBorder="1" applyAlignment="1">
      <alignment horizontal="left" wrapText="1"/>
    </xf>
    <xf numFmtId="0" fontId="0" fillId="6" borderId="4" xfId="0" applyFont="1" applyFill="1" applyBorder="1" applyAlignment="1" applyProtection="1">
      <alignment wrapText="1"/>
      <protection locked="0"/>
    </xf>
    <xf numFmtId="0" fontId="1" fillId="11" borderId="1" xfId="0" applyFont="1" applyFill="1" applyBorder="1" applyAlignment="1">
      <alignment horizontal="right"/>
    </xf>
    <xf numFmtId="0" fontId="1" fillId="11" borderId="2" xfId="0" applyFont="1" applyFill="1" applyBorder="1" applyAlignment="1">
      <alignment horizontal="right"/>
    </xf>
    <xf numFmtId="0" fontId="1" fillId="11" borderId="3" xfId="0" applyFont="1" applyFill="1" applyBorder="1" applyAlignment="1">
      <alignment horizontal="right"/>
    </xf>
    <xf numFmtId="0" fontId="0" fillId="11" borderId="1" xfId="0" applyFont="1" applyFill="1" applyBorder="1" applyAlignment="1">
      <alignment wrapText="1"/>
    </xf>
    <xf numFmtId="0" fontId="0" fillId="11" borderId="2" xfId="0" applyFont="1" applyFill="1" applyBorder="1" applyAlignment="1">
      <alignment wrapText="1"/>
    </xf>
    <xf numFmtId="0" fontId="0" fillId="11" borderId="3" xfId="0" applyFont="1" applyFill="1" applyBorder="1" applyAlignment="1">
      <alignment wrapText="1"/>
    </xf>
    <xf numFmtId="0" fontId="0" fillId="11" borderId="4" xfId="0" applyFont="1" applyFill="1" applyBorder="1" applyAlignment="1">
      <alignment wrapText="1"/>
    </xf>
    <xf numFmtId="0" fontId="5" fillId="6" borderId="1"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5" fillId="6" borderId="3" xfId="0" applyFont="1" applyFill="1" applyBorder="1" applyAlignment="1" applyProtection="1">
      <alignment wrapText="1"/>
      <protection locked="0"/>
    </xf>
    <xf numFmtId="0" fontId="16" fillId="11" borderId="1" xfId="0" applyFont="1" applyFill="1" applyBorder="1" applyAlignment="1">
      <alignment horizontal="left" wrapText="1"/>
    </xf>
    <xf numFmtId="0" fontId="16" fillId="11" borderId="2" xfId="0" applyFont="1" applyFill="1" applyBorder="1" applyAlignment="1">
      <alignment horizontal="left" wrapText="1"/>
    </xf>
    <xf numFmtId="0" fontId="16" fillId="11" borderId="3" xfId="0" applyFont="1" applyFill="1" applyBorder="1" applyAlignment="1">
      <alignment horizontal="left" wrapText="1"/>
    </xf>
    <xf numFmtId="0" fontId="13" fillId="5" borderId="8" xfId="0" applyFont="1" applyFill="1" applyBorder="1" applyAlignment="1">
      <alignment horizontal="left" wrapText="1"/>
    </xf>
    <xf numFmtId="0" fontId="13" fillId="5" borderId="13" xfId="0" applyFont="1" applyFill="1" applyBorder="1" applyAlignment="1">
      <alignment horizontal="left" wrapText="1"/>
    </xf>
    <xf numFmtId="0" fontId="15" fillId="11" borderId="1" xfId="0" applyFont="1" applyFill="1" applyBorder="1" applyAlignment="1" applyProtection="1">
      <alignment horizontal="right" wrapText="1"/>
    </xf>
    <xf numFmtId="0" fontId="15" fillId="11" borderId="2" xfId="0" applyFont="1" applyFill="1" applyBorder="1" applyAlignment="1" applyProtection="1">
      <alignment horizontal="right" wrapText="1"/>
    </xf>
    <xf numFmtId="0" fontId="15" fillId="11" borderId="3" xfId="0" applyFont="1" applyFill="1" applyBorder="1" applyAlignment="1" applyProtection="1">
      <alignment horizontal="right" wrapText="1"/>
    </xf>
    <xf numFmtId="0" fontId="13" fillId="11" borderId="1" xfId="0" applyFont="1" applyFill="1" applyBorder="1" applyAlignment="1" applyProtection="1">
      <alignment horizontal="right" wrapText="1"/>
    </xf>
    <xf numFmtId="0" fontId="13" fillId="11" borderId="2" xfId="0" applyFont="1" applyFill="1" applyBorder="1" applyAlignment="1" applyProtection="1">
      <alignment horizontal="right" wrapText="1"/>
    </xf>
    <xf numFmtId="0" fontId="13" fillId="11" borderId="3" xfId="0" applyFont="1" applyFill="1" applyBorder="1" applyAlignment="1" applyProtection="1">
      <alignment horizontal="right" wrapText="1"/>
    </xf>
    <xf numFmtId="0" fontId="13" fillId="5" borderId="1" xfId="0" applyFont="1" applyFill="1" applyBorder="1" applyAlignment="1">
      <alignment horizontal="right" wrapText="1"/>
    </xf>
    <xf numFmtId="0" fontId="13" fillId="5" borderId="2" xfId="0" applyFont="1" applyFill="1" applyBorder="1" applyAlignment="1">
      <alignment horizontal="right" wrapText="1"/>
    </xf>
    <xf numFmtId="0" fontId="13" fillId="5" borderId="3" xfId="0" applyFont="1" applyFill="1" applyBorder="1" applyAlignment="1">
      <alignment horizontal="right" wrapText="1"/>
    </xf>
    <xf numFmtId="0" fontId="15" fillId="11" borderId="13" xfId="0" applyFont="1" applyFill="1" applyBorder="1" applyAlignment="1" applyProtection="1">
      <alignment horizontal="right" wrapText="1"/>
    </xf>
    <xf numFmtId="0" fontId="15" fillId="11" borderId="9" xfId="0" applyFont="1" applyFill="1" applyBorder="1" applyAlignment="1" applyProtection="1">
      <alignment horizontal="right" wrapText="1"/>
    </xf>
    <xf numFmtId="0" fontId="15" fillId="11" borderId="1" xfId="0" applyFont="1" applyFill="1" applyBorder="1" applyAlignment="1">
      <alignment horizontal="center" wrapText="1"/>
    </xf>
    <xf numFmtId="0" fontId="15" fillId="11" borderId="2" xfId="0" applyFont="1" applyFill="1" applyBorder="1" applyAlignment="1">
      <alignment horizontal="center" wrapText="1"/>
    </xf>
    <xf numFmtId="0" fontId="15" fillId="11" borderId="3" xfId="0" applyFont="1" applyFill="1" applyBorder="1" applyAlignment="1">
      <alignment horizontal="center" wrapText="1"/>
    </xf>
    <xf numFmtId="165" fontId="13" fillId="2" borderId="4" xfId="0" applyNumberFormat="1" applyFont="1" applyFill="1" applyBorder="1" applyAlignment="1" applyProtection="1">
      <alignment horizontal="right" wrapText="1"/>
    </xf>
    <xf numFmtId="0" fontId="15" fillId="11" borderId="7" xfId="0" applyFont="1" applyFill="1" applyBorder="1" applyAlignment="1" applyProtection="1">
      <alignment horizontal="right" wrapText="1"/>
    </xf>
    <xf numFmtId="0" fontId="13" fillId="11" borderId="7" xfId="0" applyFont="1" applyFill="1" applyBorder="1" applyAlignment="1" applyProtection="1">
      <alignment horizontal="right" wrapText="1"/>
    </xf>
    <xf numFmtId="0" fontId="13" fillId="11" borderId="12" xfId="0" applyFont="1" applyFill="1" applyBorder="1" applyAlignment="1" applyProtection="1">
      <alignment horizontal="right" wrapText="1"/>
    </xf>
    <xf numFmtId="165" fontId="15" fillId="2" borderId="4" xfId="0" applyNumberFormat="1" applyFont="1" applyFill="1" applyBorder="1" applyAlignment="1" applyProtection="1">
      <alignment horizontal="right" wrapText="1"/>
    </xf>
    <xf numFmtId="5" fontId="15" fillId="2" borderId="4" xfId="0" applyNumberFormat="1" applyFont="1" applyFill="1" applyBorder="1" applyAlignment="1" applyProtection="1">
      <alignment horizontal="right" wrapText="1"/>
    </xf>
    <xf numFmtId="42" fontId="15" fillId="2" borderId="4" xfId="0" applyNumberFormat="1" applyFont="1" applyFill="1" applyBorder="1" applyAlignment="1" applyProtection="1">
      <alignment horizontal="right" wrapText="1"/>
    </xf>
    <xf numFmtId="164" fontId="15" fillId="2" borderId="4" xfId="0" applyNumberFormat="1" applyFont="1" applyFill="1" applyBorder="1" applyAlignment="1" applyProtection="1">
      <alignment horizontal="right" wrapText="1"/>
    </xf>
    <xf numFmtId="0" fontId="24" fillId="2" borderId="0" xfId="0" applyNumberFormat="1" applyFont="1" applyFill="1" applyBorder="1" applyAlignment="1" applyProtection="1">
      <alignment horizontal="center" vertical="center" wrapText="1"/>
    </xf>
    <xf numFmtId="0" fontId="15" fillId="6" borderId="1" xfId="0" applyFont="1" applyFill="1" applyBorder="1" applyAlignment="1" applyProtection="1">
      <alignment horizontal="left" wrapText="1"/>
      <protection locked="0"/>
    </xf>
    <xf numFmtId="0" fontId="15" fillId="6" borderId="2" xfId="0" applyFont="1" applyFill="1" applyBorder="1" applyAlignment="1" applyProtection="1">
      <alignment horizontal="left" wrapText="1"/>
      <protection locked="0"/>
    </xf>
    <xf numFmtId="0" fontId="15" fillId="6" borderId="3" xfId="0" applyFont="1" applyFill="1" applyBorder="1" applyAlignment="1" applyProtection="1">
      <alignment horizontal="left" wrapText="1"/>
      <protection locked="0"/>
    </xf>
    <xf numFmtId="0" fontId="15" fillId="11" borderId="1" xfId="0" applyFont="1" applyFill="1" applyBorder="1" applyAlignment="1">
      <alignment wrapText="1"/>
    </xf>
    <xf numFmtId="0" fontId="15" fillId="11" borderId="2" xfId="0" applyFont="1" applyFill="1" applyBorder="1" applyAlignment="1">
      <alignment wrapText="1"/>
    </xf>
    <xf numFmtId="0" fontId="15" fillId="11" borderId="3" xfId="0" applyFont="1" applyFill="1" applyBorder="1" applyAlignment="1">
      <alignment wrapText="1"/>
    </xf>
    <xf numFmtId="0" fontId="15" fillId="11" borderId="4" xfId="0" applyFont="1" applyFill="1" applyBorder="1" applyAlignment="1" applyProtection="1">
      <alignment horizontal="right" wrapText="1"/>
    </xf>
    <xf numFmtId="10" fontId="15" fillId="2" borderId="1" xfId="0" applyNumberFormat="1" applyFont="1" applyFill="1" applyBorder="1" applyAlignment="1" applyProtection="1">
      <alignment horizontal="right" wrapText="1"/>
    </xf>
    <xf numFmtId="10" fontId="15" fillId="2" borderId="3" xfId="0" applyNumberFormat="1" applyFont="1" applyFill="1" applyBorder="1" applyAlignment="1" applyProtection="1">
      <alignment horizontal="right" wrapText="1"/>
    </xf>
    <xf numFmtId="0" fontId="15" fillId="11" borderId="15" xfId="0" applyFont="1" applyFill="1" applyBorder="1" applyAlignment="1" applyProtection="1">
      <alignment horizontal="right" wrapText="1"/>
    </xf>
    <xf numFmtId="0" fontId="15" fillId="11" borderId="0" xfId="0" applyFont="1" applyFill="1" applyBorder="1" applyAlignment="1" applyProtection="1">
      <alignment horizontal="right" wrapText="1"/>
    </xf>
    <xf numFmtId="165" fontId="15" fillId="2" borderId="0" xfId="0" applyNumberFormat="1" applyFont="1" applyFill="1" applyBorder="1" applyAlignment="1" applyProtection="1">
      <alignment horizontal="right" wrapText="1"/>
    </xf>
    <xf numFmtId="165" fontId="15" fillId="2" borderId="10" xfId="0" applyNumberFormat="1" applyFont="1" applyFill="1" applyBorder="1" applyAlignment="1" applyProtection="1">
      <alignment horizontal="right" wrapText="1"/>
    </xf>
    <xf numFmtId="164" fontId="15" fillId="2" borderId="0" xfId="0" applyNumberFormat="1" applyFont="1" applyFill="1" applyBorder="1" applyAlignment="1" applyProtection="1">
      <alignment horizontal="right" wrapText="1"/>
    </xf>
    <xf numFmtId="0" fontId="13" fillId="11" borderId="0" xfId="0" applyFont="1" applyFill="1" applyBorder="1" applyAlignment="1" applyProtection="1">
      <alignment horizontal="right" wrapText="1"/>
    </xf>
    <xf numFmtId="0" fontId="7" fillId="0" borderId="8" xfId="3" applyFont="1" applyBorder="1" applyAlignment="1" applyProtection="1">
      <alignment horizontal="left" wrapText="1"/>
    </xf>
    <xf numFmtId="0" fontId="7" fillId="0" borderId="13" xfId="3" applyFont="1" applyBorder="1" applyAlignment="1" applyProtection="1">
      <alignment horizontal="left" wrapText="1"/>
    </xf>
    <xf numFmtId="0" fontId="7" fillId="0" borderId="9" xfId="3" applyFont="1" applyBorder="1" applyAlignment="1" applyProtection="1">
      <alignment horizontal="left" wrapText="1"/>
    </xf>
    <xf numFmtId="0" fontId="9" fillId="0" borderId="15" xfId="3" applyFont="1" applyBorder="1" applyAlignment="1" applyProtection="1">
      <alignment horizontal="left" wrapText="1"/>
    </xf>
    <xf numFmtId="0" fontId="9" fillId="0" borderId="0" xfId="3" applyFont="1" applyBorder="1" applyAlignment="1" applyProtection="1">
      <alignment horizontal="left" wrapText="1"/>
    </xf>
    <xf numFmtId="0" fontId="9" fillId="0" borderId="10" xfId="3" applyFont="1" applyBorder="1" applyAlignment="1" applyProtection="1">
      <alignment horizontal="left" wrapText="1"/>
    </xf>
    <xf numFmtId="0" fontId="7" fillId="0" borderId="11" xfId="3" applyFont="1" applyBorder="1" applyAlignment="1" applyProtection="1">
      <alignment horizontal="left" wrapText="1"/>
    </xf>
    <xf numFmtId="0" fontId="7" fillId="0" borderId="7" xfId="3" applyFont="1" applyBorder="1" applyAlignment="1" applyProtection="1">
      <alignment horizontal="left" wrapText="1"/>
    </xf>
    <xf numFmtId="0" fontId="7" fillId="0" borderId="12" xfId="3" applyFont="1" applyBorder="1" applyAlignment="1" applyProtection="1">
      <alignment horizontal="left" wrapText="1"/>
    </xf>
    <xf numFmtId="0" fontId="8" fillId="8" borderId="1" xfId="3" applyFont="1" applyFill="1" applyBorder="1" applyAlignment="1" applyProtection="1">
      <alignment horizontal="center"/>
    </xf>
    <xf numFmtId="0" fontId="8" fillId="8" borderId="2" xfId="3" applyFont="1" applyFill="1" applyBorder="1" applyAlignment="1" applyProtection="1">
      <alignment horizontal="center"/>
    </xf>
    <xf numFmtId="0" fontId="8" fillId="8" borderId="3" xfId="3" applyFont="1" applyFill="1" applyBorder="1" applyAlignment="1" applyProtection="1">
      <alignment horizontal="center"/>
    </xf>
    <xf numFmtId="0" fontId="7" fillId="7" borderId="1" xfId="3" applyFont="1" applyFill="1" applyBorder="1" applyAlignment="1" applyProtection="1">
      <alignment vertical="center" wrapText="1"/>
    </xf>
    <xf numFmtId="0" fontId="7" fillId="7" borderId="2" xfId="3" applyFont="1" applyFill="1" applyBorder="1" applyAlignment="1" applyProtection="1">
      <alignment vertical="center" wrapText="1"/>
    </xf>
    <xf numFmtId="0" fontId="7" fillId="7" borderId="3" xfId="3" applyFont="1" applyFill="1" applyBorder="1" applyAlignment="1" applyProtection="1">
      <alignment vertical="center" wrapText="1"/>
    </xf>
    <xf numFmtId="0" fontId="7" fillId="0" borderId="1" xfId="3" applyFont="1" applyBorder="1" applyAlignment="1" applyProtection="1">
      <alignment vertical="center" wrapText="1"/>
    </xf>
    <xf numFmtId="0" fontId="7" fillId="0" borderId="2" xfId="3" applyFont="1" applyBorder="1" applyAlignment="1" applyProtection="1">
      <alignment vertical="center" wrapText="1"/>
    </xf>
    <xf numFmtId="0" fontId="7" fillId="0" borderId="3" xfId="3" applyFont="1" applyBorder="1" applyAlignment="1" applyProtection="1">
      <alignment vertical="center" wrapText="1"/>
    </xf>
  </cellXfs>
  <cellStyles count="11">
    <cellStyle name="Bad" xfId="7" builtinId="27"/>
    <cellStyle name="Comma" xfId="2" builtinId="3"/>
    <cellStyle name="Currency" xfId="1" builtinId="4"/>
    <cellStyle name="Good" xfId="6" builtinId="26"/>
    <cellStyle name="Hyperlink 2" xfId="10" xr:uid="{C889791F-35B1-4005-B55E-C3E4C95E78E4}"/>
    <cellStyle name="Normal" xfId="0" builtinId="0"/>
    <cellStyle name="Normal 2" xfId="3" xr:uid="{00000000-0005-0000-0000-000006000000}"/>
    <cellStyle name="Normal 2 2" xfId="5" xr:uid="{00000000-0005-0000-0000-000007000000}"/>
    <cellStyle name="Normal 6" xfId="8" xr:uid="{9C30D088-49E7-4DF8-BF34-1BEF5A27AB66}"/>
    <cellStyle name="Percent 2" xfId="4" xr:uid="{00000000-0005-0000-0000-00000A000000}"/>
    <cellStyle name="Percent 4" xfId="9" xr:uid="{E7702E1D-0DEF-4621-802B-04BC27ADCB87}"/>
  </cellStyles>
  <dxfs count="6">
    <dxf>
      <font>
        <color rgb="FF9C0006"/>
      </font>
      <fill>
        <patternFill>
          <bgColor rgb="FFFFC7CE"/>
        </patternFill>
      </fill>
    </dxf>
    <dxf>
      <font>
        <strike val="0"/>
        <color auto="1"/>
      </font>
      <fill>
        <patternFill>
          <bgColor rgb="FFFF0000"/>
        </patternFill>
      </fill>
    </dxf>
    <dxf>
      <fill>
        <patternFill>
          <bgColor rgb="FFFF0000"/>
        </patternFill>
      </fill>
    </dxf>
    <dxf>
      <font>
        <strike val="0"/>
        <color auto="1"/>
      </font>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FF6699"/>
      <color rgb="FFFFFFCC"/>
      <color rgb="FF66CCFF"/>
      <color rgb="FFFF3399"/>
      <color rgb="FFCCFFFF"/>
      <color rgb="FF4F81BD"/>
      <color rgb="FFFF66CC"/>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row r="2">
          <cell r="A2">
            <v>1</v>
          </cell>
        </row>
      </sheetData>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7">
          <cell r="B7" t="str">
            <v>Hudson</v>
          </cell>
        </row>
      </sheetData>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Stevens-Carter, Wyvonne (DESE)" id="{721D37B7-7B04-4F5D-9FBF-7082014AE1D1}" userId="S::Wyvonne.Stevens-Carter@mass.gov::f3a67b02-d1b5-48b2-b8dd-8be82018604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3" dT="2021-03-09T22:12:17.89" personId="{721D37B7-7B04-4F5D-9FBF-7082014AE1D1}" id="{A0EF4D6F-5242-47A6-B2A6-AF1DE2732A56}">
    <text>Not running IET program in FY22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AM135"/>
  <sheetViews>
    <sheetView showGridLines="0" tabSelected="1" zoomScaleNormal="100" workbookViewId="0"/>
  </sheetViews>
  <sheetFormatPr defaultColWidth="9.140625" defaultRowHeight="15" x14ac:dyDescent="0.25"/>
  <cols>
    <col min="1" max="1" width="3.42578125" style="33" customWidth="1"/>
    <col min="2" max="2" width="9" style="33" customWidth="1"/>
    <col min="3" max="3" width="7.140625" style="33" customWidth="1"/>
    <col min="4" max="4" width="5.28515625" style="33" customWidth="1"/>
    <col min="5" max="5" width="11.85546875" style="54" customWidth="1"/>
    <col min="6" max="6" width="17.140625" style="52" customWidth="1"/>
    <col min="7" max="7" width="13.7109375" style="49" customWidth="1"/>
    <col min="8" max="8" width="11.85546875" style="49" customWidth="1"/>
    <col min="9" max="9" width="26" style="49" customWidth="1"/>
    <col min="10" max="10" width="11.85546875" style="49" customWidth="1"/>
    <col min="11" max="11" width="3.28515625" style="49" customWidth="1"/>
    <col min="12" max="12" width="9.5703125" style="50" customWidth="1"/>
    <col min="13" max="14" width="9.5703125" style="51" customWidth="1"/>
    <col min="15" max="15" width="9.5703125" style="50" customWidth="1"/>
    <col min="16" max="16" width="7.28515625" style="52" customWidth="1"/>
    <col min="17" max="17" width="14" style="33" customWidth="1"/>
    <col min="18" max="18" width="15" style="33" customWidth="1"/>
    <col min="19" max="19" width="3.42578125" style="150" customWidth="1"/>
    <col min="20" max="20" width="4.42578125" style="33" hidden="1" customWidth="1"/>
    <col min="21" max="21" width="56.7109375" style="33" hidden="1" customWidth="1"/>
    <col min="22" max="22" width="19.7109375" style="33" hidden="1" customWidth="1"/>
    <col min="23" max="23" width="17.28515625" style="33" hidden="1" customWidth="1"/>
    <col min="24" max="24" width="10.5703125" style="33" hidden="1" customWidth="1"/>
    <col min="25" max="25" width="9.140625" style="33" customWidth="1"/>
    <col min="26" max="26" width="10.5703125" style="33" bestFit="1" customWidth="1"/>
    <col min="27" max="16384" width="9.140625" style="33"/>
  </cols>
  <sheetData>
    <row r="1" spans="1:26" x14ac:dyDescent="0.25">
      <c r="A1" s="173"/>
      <c r="B1" s="173"/>
      <c r="C1" s="173"/>
      <c r="D1" s="173"/>
      <c r="E1" s="173"/>
      <c r="F1" s="173"/>
      <c r="G1" s="173"/>
      <c r="H1" s="173"/>
      <c r="I1" s="173"/>
      <c r="J1" s="173"/>
      <c r="K1" s="173"/>
      <c r="L1" s="173"/>
      <c r="M1" s="173"/>
      <c r="N1" s="173"/>
      <c r="O1" s="173"/>
      <c r="P1" s="173"/>
      <c r="Q1" s="173"/>
      <c r="R1" s="173"/>
      <c r="S1" s="173"/>
      <c r="T1" s="71"/>
      <c r="U1" s="71"/>
      <c r="V1" s="71"/>
      <c r="W1" s="71"/>
    </row>
    <row r="2" spans="1:26" ht="29.45" customHeight="1" x14ac:dyDescent="0.25">
      <c r="A2" s="173"/>
      <c r="B2" s="275"/>
      <c r="C2" s="276"/>
      <c r="D2" s="276"/>
      <c r="E2" s="276"/>
      <c r="F2" s="276"/>
      <c r="G2" s="276"/>
      <c r="H2" s="276"/>
      <c r="I2" s="276"/>
      <c r="J2" s="276"/>
      <c r="K2" s="276"/>
      <c r="L2" s="276"/>
      <c r="M2" s="276"/>
      <c r="N2" s="276"/>
      <c r="O2" s="276"/>
      <c r="P2" s="276"/>
      <c r="Q2" s="276"/>
      <c r="R2" s="276"/>
      <c r="S2" s="173"/>
      <c r="T2" s="71"/>
      <c r="U2" s="71"/>
      <c r="V2" s="71"/>
      <c r="W2" s="71"/>
    </row>
    <row r="3" spans="1:26" ht="15" customHeight="1" x14ac:dyDescent="0.25">
      <c r="A3" s="173"/>
      <c r="B3" s="173"/>
      <c r="C3" s="173"/>
      <c r="D3" s="173"/>
      <c r="E3" s="173"/>
      <c r="F3" s="173"/>
      <c r="G3" s="173"/>
      <c r="H3" s="173"/>
      <c r="I3" s="173"/>
      <c r="J3" s="173"/>
      <c r="K3" s="173"/>
      <c r="L3" s="173"/>
      <c r="M3" s="173"/>
      <c r="N3" s="173"/>
      <c r="O3" s="173"/>
      <c r="P3" s="173"/>
      <c r="Q3" s="173"/>
      <c r="R3" s="173"/>
      <c r="S3" s="173"/>
      <c r="T3" s="71"/>
      <c r="U3" s="71"/>
      <c r="V3" s="71"/>
      <c r="W3" s="71"/>
    </row>
    <row r="4" spans="1:26" ht="29.45" customHeight="1" x14ac:dyDescent="0.25">
      <c r="A4" s="173"/>
      <c r="B4" s="294" t="s">
        <v>301</v>
      </c>
      <c r="C4" s="294"/>
      <c r="D4" s="294"/>
      <c r="E4" s="294"/>
      <c r="F4" s="294"/>
      <c r="G4" s="294"/>
      <c r="H4" s="294"/>
      <c r="I4" s="294"/>
      <c r="J4" s="294"/>
      <c r="K4" s="294"/>
      <c r="L4" s="294"/>
      <c r="M4" s="294"/>
      <c r="N4" s="294"/>
      <c r="O4" s="294"/>
      <c r="P4" s="294"/>
      <c r="Q4" s="294"/>
      <c r="R4" s="294"/>
      <c r="S4" s="173"/>
      <c r="T4" s="71"/>
      <c r="U4" s="71"/>
      <c r="V4" s="71"/>
      <c r="W4" s="71"/>
    </row>
    <row r="5" spans="1:26" ht="15" customHeight="1" x14ac:dyDescent="0.25">
      <c r="A5" s="173"/>
      <c r="B5" s="173"/>
      <c r="C5" s="173"/>
      <c r="D5" s="173"/>
      <c r="E5" s="173"/>
      <c r="F5" s="173"/>
      <c r="G5" s="173"/>
      <c r="H5" s="173"/>
      <c r="I5" s="173"/>
      <c r="J5" s="173"/>
      <c r="K5" s="173"/>
      <c r="L5" s="173"/>
      <c r="M5" s="173"/>
      <c r="N5" s="173"/>
      <c r="O5" s="173"/>
      <c r="P5" s="173"/>
      <c r="Q5" s="173"/>
      <c r="R5" s="173"/>
      <c r="S5" s="173"/>
      <c r="T5" s="71"/>
      <c r="U5" s="71"/>
      <c r="V5" s="71"/>
      <c r="W5" s="71"/>
    </row>
    <row r="6" spans="1:26" ht="30" hidden="1" customHeight="1" x14ac:dyDescent="0.25">
      <c r="A6" s="173"/>
      <c r="B6" s="298" t="e">
        <f>IF(#REF!="","If approved, enter the indirect cost rate on cover page", "DESE Approved Indirect Cost Rate")</f>
        <v>#REF!</v>
      </c>
      <c r="C6" s="299"/>
      <c r="D6" s="299"/>
      <c r="E6" s="300"/>
      <c r="F6" s="170" t="e">
        <f>#REF!</f>
        <v>#REF!</v>
      </c>
      <c r="G6" s="168"/>
      <c r="H6" s="168"/>
      <c r="I6" s="168"/>
      <c r="J6" s="168"/>
      <c r="K6" s="168"/>
      <c r="L6" s="168"/>
      <c r="M6" s="168"/>
      <c r="N6" s="168"/>
      <c r="O6" s="168"/>
      <c r="P6" s="168"/>
      <c r="Q6" s="168"/>
      <c r="R6" s="168"/>
      <c r="S6" s="173"/>
      <c r="T6" s="71"/>
      <c r="U6" s="71"/>
      <c r="V6" s="71"/>
      <c r="W6" s="71"/>
    </row>
    <row r="7" spans="1:26" ht="8.25" hidden="1" customHeight="1" x14ac:dyDescent="0.25">
      <c r="A7" s="173"/>
      <c r="B7" s="168"/>
      <c r="C7" s="168"/>
      <c r="D7" s="171"/>
      <c r="E7" s="168"/>
      <c r="F7" s="168"/>
      <c r="G7" s="168"/>
      <c r="H7" s="168"/>
      <c r="I7" s="168"/>
      <c r="J7" s="168"/>
      <c r="K7" s="168"/>
      <c r="L7" s="168"/>
      <c r="M7" s="168"/>
      <c r="N7" s="168"/>
      <c r="O7" s="168"/>
      <c r="P7" s="168"/>
      <c r="Q7" s="168"/>
      <c r="R7" s="168"/>
      <c r="S7" s="173"/>
      <c r="T7" s="71"/>
      <c r="U7" s="71"/>
      <c r="V7" s="71"/>
      <c r="W7" s="71"/>
    </row>
    <row r="8" spans="1:26" ht="8.25" hidden="1" customHeight="1" x14ac:dyDescent="0.25">
      <c r="A8" s="173"/>
      <c r="B8" s="168"/>
      <c r="C8" s="168"/>
      <c r="D8" s="171"/>
      <c r="E8" s="168"/>
      <c r="F8" s="168"/>
      <c r="G8" s="168"/>
      <c r="H8" s="168"/>
      <c r="I8" s="168"/>
      <c r="J8" s="168"/>
      <c r="K8" s="168"/>
      <c r="L8" s="168"/>
      <c r="M8" s="168"/>
      <c r="N8" s="168"/>
      <c r="O8" s="168"/>
      <c r="P8" s="168"/>
      <c r="Q8" s="168"/>
      <c r="R8" s="168"/>
      <c r="S8" s="173"/>
      <c r="T8" s="71"/>
      <c r="U8" s="71"/>
      <c r="V8" s="71"/>
      <c r="W8" s="71"/>
    </row>
    <row r="9" spans="1:26" ht="9" hidden="1" customHeight="1" x14ac:dyDescent="0.25">
      <c r="A9" s="173"/>
      <c r="B9" s="168"/>
      <c r="C9" s="168"/>
      <c r="D9" s="168"/>
      <c r="E9" s="168"/>
      <c r="F9" s="168"/>
      <c r="G9" s="168"/>
      <c r="H9" s="168"/>
      <c r="I9" s="168"/>
      <c r="J9" s="168"/>
      <c r="K9" s="168"/>
      <c r="L9" s="168"/>
      <c r="M9" s="168"/>
      <c r="N9" s="168"/>
      <c r="O9" s="168"/>
      <c r="P9" s="168"/>
      <c r="Q9" s="168"/>
      <c r="R9" s="168"/>
      <c r="S9" s="173"/>
      <c r="T9" s="71"/>
      <c r="U9" s="71"/>
      <c r="V9" s="71"/>
      <c r="W9" s="71"/>
    </row>
    <row r="10" spans="1:26" ht="32.1" customHeight="1" x14ac:dyDescent="0.25">
      <c r="A10" s="173"/>
      <c r="B10" s="295" t="s">
        <v>38</v>
      </c>
      <c r="C10" s="296"/>
      <c r="D10" s="296"/>
      <c r="E10" s="296"/>
      <c r="F10" s="296"/>
      <c r="G10" s="296"/>
      <c r="H10" s="296"/>
      <c r="I10" s="296"/>
      <c r="J10" s="296"/>
      <c r="K10" s="296"/>
      <c r="L10" s="296"/>
      <c r="M10" s="296"/>
      <c r="N10" s="296"/>
      <c r="O10" s="296"/>
      <c r="P10" s="296"/>
      <c r="Q10" s="296"/>
      <c r="R10" s="297"/>
      <c r="S10" s="173"/>
      <c r="T10" s="71"/>
      <c r="U10" s="71"/>
      <c r="V10" s="72" t="s">
        <v>178</v>
      </c>
      <c r="W10" s="71"/>
    </row>
    <row r="11" spans="1:26" ht="32.1" customHeight="1" x14ac:dyDescent="0.25">
      <c r="A11" s="173"/>
      <c r="B11" s="232" t="s">
        <v>39</v>
      </c>
      <c r="C11" s="233"/>
      <c r="D11" s="234"/>
      <c r="E11" s="232" t="s">
        <v>204</v>
      </c>
      <c r="F11" s="233"/>
      <c r="G11" s="233"/>
      <c r="H11" s="233"/>
      <c r="I11" s="233"/>
      <c r="J11" s="233"/>
      <c r="K11" s="234"/>
      <c r="L11" s="169" t="s">
        <v>40</v>
      </c>
      <c r="M11" s="169" t="s">
        <v>41</v>
      </c>
      <c r="N11" s="169" t="s">
        <v>300</v>
      </c>
      <c r="O11" s="169" t="s">
        <v>3</v>
      </c>
      <c r="P11" s="169" t="s">
        <v>0</v>
      </c>
      <c r="Q11" s="169" t="s">
        <v>96</v>
      </c>
      <c r="R11" s="169" t="s">
        <v>97</v>
      </c>
      <c r="S11" s="173"/>
      <c r="T11" s="71"/>
      <c r="U11" s="71"/>
      <c r="V11" s="72"/>
      <c r="W11" s="71"/>
    </row>
    <row r="12" spans="1:26" s="40" customFormat="1" ht="32.1" customHeight="1" x14ac:dyDescent="0.25">
      <c r="A12" s="173"/>
      <c r="B12" s="217"/>
      <c r="C12" s="218"/>
      <c r="D12" s="219"/>
      <c r="E12" s="220"/>
      <c r="F12" s="221"/>
      <c r="G12" s="221"/>
      <c r="H12" s="221"/>
      <c r="I12" s="221"/>
      <c r="J12" s="221"/>
      <c r="K12" s="222"/>
      <c r="L12" s="55"/>
      <c r="M12" s="56"/>
      <c r="N12" s="199"/>
      <c r="O12" s="76"/>
      <c r="P12" s="57" t="str">
        <f>IF(N12="","",(L12/N12))</f>
        <v/>
      </c>
      <c r="Q12" s="126">
        <f>O12*R12</f>
        <v>0</v>
      </c>
      <c r="R12" s="127">
        <f>ROUND(L12*M12,2)</f>
        <v>0</v>
      </c>
      <c r="S12" s="173"/>
      <c r="T12" s="71"/>
      <c r="U12" s="71"/>
      <c r="V12" s="72">
        <f>Q12+R12</f>
        <v>0</v>
      </c>
      <c r="W12" s="71"/>
      <c r="Z12" s="44"/>
    </row>
    <row r="13" spans="1:26" s="40" customFormat="1" ht="32.1" customHeight="1" x14ac:dyDescent="0.25">
      <c r="A13" s="173"/>
      <c r="B13" s="217"/>
      <c r="C13" s="218"/>
      <c r="D13" s="219"/>
      <c r="E13" s="220"/>
      <c r="F13" s="221"/>
      <c r="G13" s="221"/>
      <c r="H13" s="221"/>
      <c r="I13" s="221"/>
      <c r="J13" s="221"/>
      <c r="K13" s="222"/>
      <c r="L13" s="55"/>
      <c r="M13" s="56"/>
      <c r="N13" s="199"/>
      <c r="O13" s="76"/>
      <c r="P13" s="57" t="str">
        <f>IF(N13="","",(L13/N13))</f>
        <v/>
      </c>
      <c r="Q13" s="126">
        <f>O13*R13</f>
        <v>0</v>
      </c>
      <c r="R13" s="127">
        <f>ROUND(L13*M13,0)</f>
        <v>0</v>
      </c>
      <c r="S13" s="173"/>
      <c r="T13" s="71"/>
      <c r="U13" s="71"/>
      <c r="V13" s="72">
        <f>Q13+R13</f>
        <v>0</v>
      </c>
      <c r="W13" s="71"/>
      <c r="Z13" s="44"/>
    </row>
    <row r="14" spans="1:26" s="40" customFormat="1" ht="32.1" customHeight="1" x14ac:dyDescent="0.25">
      <c r="A14" s="173"/>
      <c r="B14" s="217"/>
      <c r="C14" s="218"/>
      <c r="D14" s="219"/>
      <c r="E14" s="220"/>
      <c r="F14" s="221"/>
      <c r="G14" s="221"/>
      <c r="H14" s="221"/>
      <c r="I14" s="221"/>
      <c r="J14" s="221"/>
      <c r="K14" s="222"/>
      <c r="L14" s="55"/>
      <c r="M14" s="56"/>
      <c r="N14" s="199"/>
      <c r="O14" s="76"/>
      <c r="P14" s="57" t="str">
        <f>IF(N14="","",(L14/N14))</f>
        <v/>
      </c>
      <c r="Q14" s="126">
        <f>O14*R14</f>
        <v>0</v>
      </c>
      <c r="R14" s="127">
        <f>ROUND(L14*M14,0)</f>
        <v>0</v>
      </c>
      <c r="S14" s="173"/>
      <c r="T14" s="71"/>
      <c r="U14" s="71"/>
      <c r="V14" s="72">
        <f>Q14+R14</f>
        <v>0</v>
      </c>
      <c r="W14" s="71"/>
      <c r="Z14" s="44"/>
    </row>
    <row r="15" spans="1:26" s="40" customFormat="1" ht="32.1" customHeight="1" x14ac:dyDescent="0.25">
      <c r="A15" s="173"/>
      <c r="B15" s="217"/>
      <c r="C15" s="218"/>
      <c r="D15" s="219"/>
      <c r="E15" s="220"/>
      <c r="F15" s="221"/>
      <c r="G15" s="221"/>
      <c r="H15" s="221"/>
      <c r="I15" s="221"/>
      <c r="J15" s="221"/>
      <c r="K15" s="222"/>
      <c r="L15" s="55"/>
      <c r="M15" s="56"/>
      <c r="N15" s="199"/>
      <c r="O15" s="76"/>
      <c r="P15" s="57" t="str">
        <f>IF(N15="","",(L15/N15))</f>
        <v/>
      </c>
      <c r="Q15" s="126">
        <f>O15*R15</f>
        <v>0</v>
      </c>
      <c r="R15" s="127">
        <f>ROUND(L15*M15,0)</f>
        <v>0</v>
      </c>
      <c r="S15" s="173"/>
      <c r="T15" s="71"/>
      <c r="U15" s="71"/>
      <c r="V15" s="72">
        <f>Q15+R15</f>
        <v>0</v>
      </c>
      <c r="W15" s="71"/>
      <c r="Z15" s="44"/>
    </row>
    <row r="16" spans="1:26" ht="32.1" customHeight="1" x14ac:dyDescent="0.25">
      <c r="A16" s="173"/>
      <c r="B16" s="226" t="s">
        <v>105</v>
      </c>
      <c r="C16" s="227"/>
      <c r="D16" s="227"/>
      <c r="E16" s="227"/>
      <c r="F16" s="227"/>
      <c r="G16" s="227"/>
      <c r="H16" s="227"/>
      <c r="I16" s="227"/>
      <c r="J16" s="227"/>
      <c r="K16" s="227"/>
      <c r="L16" s="227"/>
      <c r="M16" s="227"/>
      <c r="N16" s="227"/>
      <c r="O16" s="228"/>
      <c r="P16" s="58">
        <f>SUM(P12:P15)</f>
        <v>0</v>
      </c>
      <c r="Q16" s="125">
        <f>SUM(Q12:Q15)</f>
        <v>0</v>
      </c>
      <c r="R16" s="127">
        <f>ROUND(SUM(R12:R15),0)</f>
        <v>0</v>
      </c>
      <c r="S16" s="173"/>
      <c r="T16" s="71"/>
      <c r="U16" s="71">
        <f>R16+Q16</f>
        <v>0</v>
      </c>
      <c r="V16" s="72"/>
      <c r="W16" s="71"/>
      <c r="X16" s="45">
        <f>R16</f>
        <v>0</v>
      </c>
    </row>
    <row r="17" spans="1:26" ht="32.1" customHeight="1" x14ac:dyDescent="0.25">
      <c r="A17" s="173"/>
      <c r="B17" s="253" t="s">
        <v>43</v>
      </c>
      <c r="C17" s="254"/>
      <c r="D17" s="254"/>
      <c r="E17" s="254"/>
      <c r="F17" s="254"/>
      <c r="G17" s="254"/>
      <c r="H17" s="254"/>
      <c r="I17" s="254"/>
      <c r="J17" s="254"/>
      <c r="K17" s="254"/>
      <c r="L17" s="254"/>
      <c r="M17" s="254"/>
      <c r="N17" s="254"/>
      <c r="O17" s="254"/>
      <c r="P17" s="254"/>
      <c r="Q17" s="254"/>
      <c r="R17" s="255"/>
      <c r="S17" s="173"/>
      <c r="T17" s="71"/>
      <c r="U17" s="71"/>
      <c r="V17" s="72"/>
      <c r="W17" s="71"/>
    </row>
    <row r="18" spans="1:26" ht="32.1" customHeight="1" x14ac:dyDescent="0.25">
      <c r="A18" s="173"/>
      <c r="B18" s="232" t="s">
        <v>39</v>
      </c>
      <c r="C18" s="233"/>
      <c r="D18" s="234" t="s">
        <v>205</v>
      </c>
      <c r="E18" s="232"/>
      <c r="F18" s="233"/>
      <c r="G18" s="233"/>
      <c r="H18" s="233"/>
      <c r="I18" s="233"/>
      <c r="J18" s="233"/>
      <c r="K18" s="234"/>
      <c r="L18" s="172" t="s">
        <v>40</v>
      </c>
      <c r="M18" s="172" t="s">
        <v>41</v>
      </c>
      <c r="N18" s="169" t="s">
        <v>300</v>
      </c>
      <c r="O18" s="172" t="s">
        <v>3</v>
      </c>
      <c r="P18" s="172" t="s">
        <v>0</v>
      </c>
      <c r="Q18" s="172" t="s">
        <v>35</v>
      </c>
      <c r="R18" s="172" t="s">
        <v>97</v>
      </c>
      <c r="S18" s="173"/>
      <c r="T18" s="71"/>
      <c r="U18" s="71"/>
      <c r="V18" s="72"/>
      <c r="W18" s="71"/>
    </row>
    <row r="19" spans="1:26" s="40" customFormat="1" ht="31.5" customHeight="1" x14ac:dyDescent="0.25">
      <c r="A19" s="173"/>
      <c r="B19" s="217"/>
      <c r="C19" s="218"/>
      <c r="D19" s="219"/>
      <c r="E19" s="220"/>
      <c r="F19" s="221"/>
      <c r="G19" s="221"/>
      <c r="H19" s="221"/>
      <c r="I19" s="221"/>
      <c r="J19" s="221"/>
      <c r="K19" s="222"/>
      <c r="L19" s="100"/>
      <c r="M19" s="56"/>
      <c r="N19" s="199"/>
      <c r="O19" s="76"/>
      <c r="P19" s="57" t="str">
        <f t="shared" ref="P19:P43" si="0">IF(N19="","",(L19/N19))</f>
        <v/>
      </c>
      <c r="Q19" s="126">
        <f>O19*R19</f>
        <v>0</v>
      </c>
      <c r="R19" s="127">
        <f>ROUND(L19*M19,2)</f>
        <v>0</v>
      </c>
      <c r="S19" s="173"/>
      <c r="T19" s="71"/>
      <c r="U19" s="71"/>
      <c r="V19" s="72">
        <f t="shared" ref="V19:V43" si="1">Q19+R19</f>
        <v>0</v>
      </c>
      <c r="W19" s="71"/>
    </row>
    <row r="20" spans="1:26" s="40" customFormat="1" ht="32.1" customHeight="1" x14ac:dyDescent="0.25">
      <c r="A20" s="173"/>
      <c r="B20" s="217"/>
      <c r="C20" s="218"/>
      <c r="D20" s="219"/>
      <c r="E20" s="220"/>
      <c r="F20" s="221"/>
      <c r="G20" s="221"/>
      <c r="H20" s="221"/>
      <c r="I20" s="221"/>
      <c r="J20" s="221"/>
      <c r="K20" s="222"/>
      <c r="L20" s="100"/>
      <c r="M20" s="56"/>
      <c r="N20" s="199"/>
      <c r="O20" s="76"/>
      <c r="P20" s="57" t="str">
        <f t="shared" ref="P20:P33" si="2">IF(N20="","",(L20/N20))</f>
        <v/>
      </c>
      <c r="Q20" s="126">
        <f t="shared" ref="Q20:Q33" si="3">O20*R20</f>
        <v>0</v>
      </c>
      <c r="R20" s="127">
        <f t="shared" ref="R20:R43" si="4">ROUND(L20*M20,2)</f>
        <v>0</v>
      </c>
      <c r="S20" s="173"/>
      <c r="T20" s="71"/>
      <c r="U20" s="71" t="s">
        <v>111</v>
      </c>
      <c r="V20" s="72">
        <f t="shared" si="1"/>
        <v>0</v>
      </c>
      <c r="W20" s="71"/>
      <c r="Z20" s="44"/>
    </row>
    <row r="21" spans="1:26" s="40" customFormat="1" ht="32.1" customHeight="1" x14ac:dyDescent="0.25">
      <c r="A21" s="173"/>
      <c r="B21" s="217"/>
      <c r="C21" s="218"/>
      <c r="D21" s="219"/>
      <c r="E21" s="220"/>
      <c r="F21" s="221"/>
      <c r="G21" s="221"/>
      <c r="H21" s="221"/>
      <c r="I21" s="221"/>
      <c r="J21" s="221"/>
      <c r="K21" s="222"/>
      <c r="L21" s="100"/>
      <c r="M21" s="56"/>
      <c r="N21" s="199"/>
      <c r="O21" s="76"/>
      <c r="P21" s="57" t="str">
        <f t="shared" si="2"/>
        <v/>
      </c>
      <c r="Q21" s="126">
        <f t="shared" si="3"/>
        <v>0</v>
      </c>
      <c r="R21" s="127">
        <f t="shared" si="4"/>
        <v>0</v>
      </c>
      <c r="S21" s="173"/>
      <c r="T21" s="71"/>
      <c r="U21" s="71"/>
      <c r="V21" s="72">
        <f t="shared" si="1"/>
        <v>0</v>
      </c>
      <c r="W21" s="71"/>
    </row>
    <row r="22" spans="1:26" s="40" customFormat="1" ht="32.1" customHeight="1" x14ac:dyDescent="0.25">
      <c r="A22" s="173"/>
      <c r="B22" s="217"/>
      <c r="C22" s="218"/>
      <c r="D22" s="219"/>
      <c r="E22" s="220"/>
      <c r="F22" s="221"/>
      <c r="G22" s="221"/>
      <c r="H22" s="221"/>
      <c r="I22" s="221"/>
      <c r="J22" s="221"/>
      <c r="K22" s="222"/>
      <c r="L22" s="100"/>
      <c r="M22" s="56"/>
      <c r="N22" s="199"/>
      <c r="O22" s="76"/>
      <c r="P22" s="57" t="str">
        <f t="shared" si="2"/>
        <v/>
      </c>
      <c r="Q22" s="126">
        <f t="shared" si="3"/>
        <v>0</v>
      </c>
      <c r="R22" s="127">
        <f t="shared" si="4"/>
        <v>0</v>
      </c>
      <c r="S22" s="173"/>
      <c r="T22" s="71"/>
      <c r="U22" s="71" t="s">
        <v>111</v>
      </c>
      <c r="V22" s="72">
        <f t="shared" si="1"/>
        <v>0</v>
      </c>
      <c r="W22" s="71"/>
      <c r="Z22" s="44"/>
    </row>
    <row r="23" spans="1:26" s="40" customFormat="1" ht="32.1" customHeight="1" x14ac:dyDescent="0.25">
      <c r="A23" s="173"/>
      <c r="B23" s="217"/>
      <c r="C23" s="218"/>
      <c r="D23" s="219"/>
      <c r="E23" s="220"/>
      <c r="F23" s="221"/>
      <c r="G23" s="221"/>
      <c r="H23" s="221"/>
      <c r="I23" s="221"/>
      <c r="J23" s="221"/>
      <c r="K23" s="222"/>
      <c r="L23" s="100"/>
      <c r="M23" s="56"/>
      <c r="N23" s="199"/>
      <c r="O23" s="76"/>
      <c r="P23" s="57" t="str">
        <f t="shared" si="2"/>
        <v/>
      </c>
      <c r="Q23" s="126">
        <f t="shared" si="3"/>
        <v>0</v>
      </c>
      <c r="R23" s="127">
        <f t="shared" si="4"/>
        <v>0</v>
      </c>
      <c r="S23" s="173"/>
      <c r="T23" s="71"/>
      <c r="U23" s="71"/>
      <c r="V23" s="72">
        <f>Q23+R23</f>
        <v>0</v>
      </c>
      <c r="W23" s="71"/>
    </row>
    <row r="24" spans="1:26" s="40" customFormat="1" ht="32.1" customHeight="1" x14ac:dyDescent="0.25">
      <c r="A24" s="173"/>
      <c r="B24" s="217"/>
      <c r="C24" s="218"/>
      <c r="D24" s="219"/>
      <c r="E24" s="220"/>
      <c r="F24" s="221"/>
      <c r="G24" s="221"/>
      <c r="H24" s="221"/>
      <c r="I24" s="221"/>
      <c r="J24" s="221"/>
      <c r="K24" s="222"/>
      <c r="L24" s="100"/>
      <c r="M24" s="56"/>
      <c r="N24" s="199"/>
      <c r="O24" s="76"/>
      <c r="P24" s="57" t="str">
        <f t="shared" si="2"/>
        <v/>
      </c>
      <c r="Q24" s="126">
        <f t="shared" si="3"/>
        <v>0</v>
      </c>
      <c r="R24" s="127">
        <f t="shared" si="4"/>
        <v>0</v>
      </c>
      <c r="S24" s="173"/>
      <c r="T24" s="71"/>
      <c r="U24" s="71" t="s">
        <v>111</v>
      </c>
      <c r="V24" s="72">
        <f>Q24+R24</f>
        <v>0</v>
      </c>
      <c r="W24" s="71"/>
      <c r="Z24" s="44"/>
    </row>
    <row r="25" spans="1:26" s="40" customFormat="1" ht="32.1" customHeight="1" x14ac:dyDescent="0.25">
      <c r="A25" s="173"/>
      <c r="B25" s="217"/>
      <c r="C25" s="218"/>
      <c r="D25" s="219"/>
      <c r="E25" s="220"/>
      <c r="F25" s="221"/>
      <c r="G25" s="221"/>
      <c r="H25" s="221"/>
      <c r="I25" s="221"/>
      <c r="J25" s="221"/>
      <c r="K25" s="222"/>
      <c r="L25" s="100"/>
      <c r="M25" s="56"/>
      <c r="N25" s="199"/>
      <c r="O25" s="76"/>
      <c r="P25" s="57" t="str">
        <f t="shared" si="2"/>
        <v/>
      </c>
      <c r="Q25" s="126">
        <f t="shared" si="3"/>
        <v>0</v>
      </c>
      <c r="R25" s="127">
        <f t="shared" si="4"/>
        <v>0</v>
      </c>
      <c r="S25" s="173"/>
      <c r="T25" s="71"/>
      <c r="U25" s="71"/>
      <c r="V25" s="72">
        <f t="shared" ref="V25:V32" si="5">Q25+R25</f>
        <v>0</v>
      </c>
      <c r="W25" s="71"/>
    </row>
    <row r="26" spans="1:26" s="40" customFormat="1" ht="32.1" customHeight="1" x14ac:dyDescent="0.25">
      <c r="A26" s="173"/>
      <c r="B26" s="217"/>
      <c r="C26" s="218"/>
      <c r="D26" s="219"/>
      <c r="E26" s="220"/>
      <c r="F26" s="221"/>
      <c r="G26" s="221"/>
      <c r="H26" s="221"/>
      <c r="I26" s="221"/>
      <c r="J26" s="221"/>
      <c r="K26" s="222"/>
      <c r="L26" s="55"/>
      <c r="M26" s="56"/>
      <c r="N26" s="199"/>
      <c r="O26" s="76"/>
      <c r="P26" s="57" t="str">
        <f t="shared" si="2"/>
        <v/>
      </c>
      <c r="Q26" s="126">
        <f t="shared" si="3"/>
        <v>0</v>
      </c>
      <c r="R26" s="127">
        <f t="shared" si="4"/>
        <v>0</v>
      </c>
      <c r="S26" s="173"/>
      <c r="T26" s="71"/>
      <c r="U26" s="71"/>
      <c r="V26" s="72">
        <f t="shared" si="5"/>
        <v>0</v>
      </c>
      <c r="W26" s="71"/>
    </row>
    <row r="27" spans="1:26" s="40" customFormat="1" ht="32.1" customHeight="1" x14ac:dyDescent="0.25">
      <c r="A27" s="173"/>
      <c r="B27" s="217"/>
      <c r="C27" s="218"/>
      <c r="D27" s="219"/>
      <c r="E27" s="220"/>
      <c r="F27" s="221"/>
      <c r="G27" s="221"/>
      <c r="H27" s="221"/>
      <c r="I27" s="221"/>
      <c r="J27" s="221"/>
      <c r="K27" s="222"/>
      <c r="L27" s="55"/>
      <c r="M27" s="56"/>
      <c r="N27" s="199"/>
      <c r="O27" s="76"/>
      <c r="P27" s="57" t="str">
        <f t="shared" si="2"/>
        <v/>
      </c>
      <c r="Q27" s="126">
        <f t="shared" si="3"/>
        <v>0</v>
      </c>
      <c r="R27" s="127">
        <f t="shared" si="4"/>
        <v>0</v>
      </c>
      <c r="S27" s="173"/>
      <c r="T27" s="71"/>
      <c r="U27" s="71" t="s">
        <v>111</v>
      </c>
      <c r="V27" s="72">
        <f t="shared" si="5"/>
        <v>0</v>
      </c>
      <c r="W27" s="71"/>
      <c r="Z27" s="44"/>
    </row>
    <row r="28" spans="1:26" s="40" customFormat="1" ht="32.1" hidden="1" customHeight="1" x14ac:dyDescent="0.25">
      <c r="A28" s="173"/>
      <c r="B28" s="217"/>
      <c r="C28" s="218"/>
      <c r="D28" s="219"/>
      <c r="E28" s="220"/>
      <c r="F28" s="221"/>
      <c r="G28" s="221"/>
      <c r="H28" s="221"/>
      <c r="I28" s="221"/>
      <c r="J28" s="221"/>
      <c r="K28" s="222"/>
      <c r="L28" s="55"/>
      <c r="M28" s="56"/>
      <c r="N28" s="199"/>
      <c r="O28" s="76"/>
      <c r="P28" s="57" t="str">
        <f t="shared" si="2"/>
        <v/>
      </c>
      <c r="Q28" s="126">
        <f t="shared" si="3"/>
        <v>0</v>
      </c>
      <c r="R28" s="127">
        <f t="shared" si="4"/>
        <v>0</v>
      </c>
      <c r="S28" s="173"/>
      <c r="T28" s="71"/>
      <c r="U28" s="71"/>
      <c r="V28" s="72">
        <f t="shared" si="5"/>
        <v>0</v>
      </c>
      <c r="W28" s="71"/>
    </row>
    <row r="29" spans="1:26" s="40" customFormat="1" ht="32.1" hidden="1" customHeight="1" x14ac:dyDescent="0.25">
      <c r="A29" s="173"/>
      <c r="B29" s="217"/>
      <c r="C29" s="218"/>
      <c r="D29" s="219"/>
      <c r="E29" s="220"/>
      <c r="F29" s="221"/>
      <c r="G29" s="221"/>
      <c r="H29" s="221"/>
      <c r="I29" s="221"/>
      <c r="J29" s="221"/>
      <c r="K29" s="222"/>
      <c r="L29" s="55"/>
      <c r="M29" s="56"/>
      <c r="N29" s="199"/>
      <c r="O29" s="76"/>
      <c r="P29" s="57" t="str">
        <f t="shared" si="2"/>
        <v/>
      </c>
      <c r="Q29" s="126">
        <f t="shared" si="3"/>
        <v>0</v>
      </c>
      <c r="R29" s="127">
        <f t="shared" si="4"/>
        <v>0</v>
      </c>
      <c r="S29" s="173"/>
      <c r="T29" s="71"/>
      <c r="U29" s="71" t="s">
        <v>111</v>
      </c>
      <c r="V29" s="72">
        <f t="shared" si="5"/>
        <v>0</v>
      </c>
      <c r="W29" s="71"/>
      <c r="Z29" s="44"/>
    </row>
    <row r="30" spans="1:26" s="40" customFormat="1" ht="32.1" hidden="1" customHeight="1" x14ac:dyDescent="0.25">
      <c r="A30" s="173"/>
      <c r="B30" s="217"/>
      <c r="C30" s="218"/>
      <c r="D30" s="219"/>
      <c r="E30" s="220"/>
      <c r="F30" s="221"/>
      <c r="G30" s="221"/>
      <c r="H30" s="221"/>
      <c r="I30" s="221"/>
      <c r="J30" s="221"/>
      <c r="K30" s="222"/>
      <c r="L30" s="55"/>
      <c r="M30" s="56"/>
      <c r="N30" s="199"/>
      <c r="O30" s="76"/>
      <c r="P30" s="57" t="str">
        <f t="shared" si="2"/>
        <v/>
      </c>
      <c r="Q30" s="126">
        <f t="shared" si="3"/>
        <v>0</v>
      </c>
      <c r="R30" s="127">
        <f t="shared" si="4"/>
        <v>0</v>
      </c>
      <c r="S30" s="173"/>
      <c r="T30" s="71"/>
      <c r="U30" s="71"/>
      <c r="V30" s="72">
        <f t="shared" si="5"/>
        <v>0</v>
      </c>
      <c r="W30" s="71"/>
    </row>
    <row r="31" spans="1:26" s="40" customFormat="1" ht="32.1" hidden="1" customHeight="1" x14ac:dyDescent="0.25">
      <c r="A31" s="173"/>
      <c r="B31" s="217"/>
      <c r="C31" s="218"/>
      <c r="D31" s="219"/>
      <c r="E31" s="220"/>
      <c r="F31" s="221"/>
      <c r="G31" s="221"/>
      <c r="H31" s="221"/>
      <c r="I31" s="221"/>
      <c r="J31" s="221"/>
      <c r="K31" s="222"/>
      <c r="L31" s="55"/>
      <c r="M31" s="56"/>
      <c r="N31" s="199"/>
      <c r="O31" s="76"/>
      <c r="P31" s="57" t="str">
        <f t="shared" si="2"/>
        <v/>
      </c>
      <c r="Q31" s="126">
        <f t="shared" si="3"/>
        <v>0</v>
      </c>
      <c r="R31" s="127">
        <f t="shared" si="4"/>
        <v>0</v>
      </c>
      <c r="S31" s="173"/>
      <c r="T31" s="71"/>
      <c r="U31" s="71" t="s">
        <v>111</v>
      </c>
      <c r="V31" s="72">
        <f t="shared" si="5"/>
        <v>0</v>
      </c>
      <c r="W31" s="71"/>
      <c r="Z31" s="44"/>
    </row>
    <row r="32" spans="1:26" s="40" customFormat="1" ht="32.1" hidden="1" customHeight="1" x14ac:dyDescent="0.25">
      <c r="A32" s="173"/>
      <c r="B32" s="217"/>
      <c r="C32" s="218"/>
      <c r="D32" s="219"/>
      <c r="E32" s="220"/>
      <c r="F32" s="221"/>
      <c r="G32" s="221"/>
      <c r="H32" s="221"/>
      <c r="I32" s="221"/>
      <c r="J32" s="221"/>
      <c r="K32" s="222"/>
      <c r="L32" s="55"/>
      <c r="M32" s="56"/>
      <c r="N32" s="199"/>
      <c r="O32" s="76"/>
      <c r="P32" s="57" t="str">
        <f t="shared" si="2"/>
        <v/>
      </c>
      <c r="Q32" s="126">
        <f t="shared" si="3"/>
        <v>0</v>
      </c>
      <c r="R32" s="127">
        <f t="shared" si="4"/>
        <v>0</v>
      </c>
      <c r="S32" s="173"/>
      <c r="T32" s="71"/>
      <c r="U32" s="71"/>
      <c r="V32" s="72">
        <f t="shared" si="5"/>
        <v>0</v>
      </c>
      <c r="W32" s="71"/>
    </row>
    <row r="33" spans="1:26" s="40" customFormat="1" ht="32.1" hidden="1" customHeight="1" x14ac:dyDescent="0.25">
      <c r="A33" s="173"/>
      <c r="B33" s="217"/>
      <c r="C33" s="218"/>
      <c r="D33" s="219"/>
      <c r="E33" s="220"/>
      <c r="F33" s="221"/>
      <c r="G33" s="221"/>
      <c r="H33" s="221"/>
      <c r="I33" s="221"/>
      <c r="J33" s="221"/>
      <c r="K33" s="222"/>
      <c r="L33" s="55"/>
      <c r="M33" s="56"/>
      <c r="N33" s="199"/>
      <c r="O33" s="76"/>
      <c r="P33" s="57" t="str">
        <f t="shared" si="2"/>
        <v/>
      </c>
      <c r="Q33" s="126">
        <f t="shared" si="3"/>
        <v>0</v>
      </c>
      <c r="R33" s="127">
        <f t="shared" si="4"/>
        <v>0</v>
      </c>
      <c r="S33" s="173"/>
      <c r="T33" s="71"/>
      <c r="U33" s="71"/>
      <c r="V33" s="72">
        <f>Q33+R33</f>
        <v>0</v>
      </c>
      <c r="W33" s="71"/>
    </row>
    <row r="34" spans="1:26" s="40" customFormat="1" ht="32.1" hidden="1" customHeight="1" x14ac:dyDescent="0.25">
      <c r="A34" s="173"/>
      <c r="B34" s="217"/>
      <c r="C34" s="218"/>
      <c r="D34" s="219"/>
      <c r="E34" s="220"/>
      <c r="F34" s="221"/>
      <c r="G34" s="221"/>
      <c r="H34" s="221"/>
      <c r="I34" s="221"/>
      <c r="J34" s="221"/>
      <c r="K34" s="222"/>
      <c r="L34" s="55"/>
      <c r="M34" s="56"/>
      <c r="N34" s="96"/>
      <c r="O34" s="76"/>
      <c r="P34" s="57" t="str">
        <f t="shared" si="0"/>
        <v/>
      </c>
      <c r="Q34" s="126">
        <f t="shared" ref="Q34:Q37" si="6">O34*R34</f>
        <v>0</v>
      </c>
      <c r="R34" s="127">
        <f t="shared" si="4"/>
        <v>0</v>
      </c>
      <c r="S34" s="173"/>
      <c r="T34" s="71"/>
      <c r="U34" s="71" t="s">
        <v>111</v>
      </c>
      <c r="V34" s="72">
        <f>Q34+R34</f>
        <v>0</v>
      </c>
      <c r="W34" s="71"/>
      <c r="Z34" s="44"/>
    </row>
    <row r="35" spans="1:26" s="40" customFormat="1" ht="32.1" hidden="1" customHeight="1" x14ac:dyDescent="0.25">
      <c r="A35" s="173"/>
      <c r="B35" s="217"/>
      <c r="C35" s="218"/>
      <c r="D35" s="219"/>
      <c r="E35" s="220"/>
      <c r="F35" s="221"/>
      <c r="G35" s="221"/>
      <c r="H35" s="221"/>
      <c r="I35" s="221"/>
      <c r="J35" s="221"/>
      <c r="K35" s="222"/>
      <c r="L35" s="55"/>
      <c r="M35" s="56"/>
      <c r="N35" s="96"/>
      <c r="O35" s="76"/>
      <c r="P35" s="57" t="str">
        <f t="shared" si="0"/>
        <v/>
      </c>
      <c r="Q35" s="126">
        <f t="shared" si="6"/>
        <v>0</v>
      </c>
      <c r="R35" s="127">
        <f t="shared" si="4"/>
        <v>0</v>
      </c>
      <c r="S35" s="173"/>
      <c r="T35" s="71"/>
      <c r="U35" s="71"/>
      <c r="V35" s="72">
        <f>Q35+R35</f>
        <v>0</v>
      </c>
      <c r="W35" s="71"/>
    </row>
    <row r="36" spans="1:26" s="40" customFormat="1" ht="32.1" hidden="1" customHeight="1" x14ac:dyDescent="0.25">
      <c r="A36" s="173"/>
      <c r="B36" s="217"/>
      <c r="C36" s="218"/>
      <c r="D36" s="219"/>
      <c r="E36" s="220"/>
      <c r="F36" s="221"/>
      <c r="G36" s="221"/>
      <c r="H36" s="221"/>
      <c r="I36" s="221"/>
      <c r="J36" s="221"/>
      <c r="K36" s="222"/>
      <c r="L36" s="55"/>
      <c r="M36" s="56"/>
      <c r="N36" s="96"/>
      <c r="O36" s="76"/>
      <c r="P36" s="57" t="str">
        <f t="shared" si="0"/>
        <v/>
      </c>
      <c r="Q36" s="126">
        <f t="shared" si="6"/>
        <v>0</v>
      </c>
      <c r="R36" s="127">
        <f t="shared" si="4"/>
        <v>0</v>
      </c>
      <c r="S36" s="173"/>
      <c r="T36" s="71"/>
      <c r="U36" s="71"/>
      <c r="V36" s="72">
        <f t="shared" si="1"/>
        <v>0</v>
      </c>
      <c r="W36" s="71"/>
    </row>
    <row r="37" spans="1:26" s="40" customFormat="1" ht="32.1" hidden="1" customHeight="1" x14ac:dyDescent="0.25">
      <c r="A37" s="173"/>
      <c r="B37" s="217"/>
      <c r="C37" s="218"/>
      <c r="D37" s="219"/>
      <c r="E37" s="220"/>
      <c r="F37" s="221"/>
      <c r="G37" s="221"/>
      <c r="H37" s="221"/>
      <c r="I37" s="221"/>
      <c r="J37" s="221"/>
      <c r="K37" s="222"/>
      <c r="L37" s="55"/>
      <c r="M37" s="56"/>
      <c r="N37" s="96"/>
      <c r="O37" s="76"/>
      <c r="P37" s="57" t="str">
        <f t="shared" si="0"/>
        <v/>
      </c>
      <c r="Q37" s="126">
        <f t="shared" si="6"/>
        <v>0</v>
      </c>
      <c r="R37" s="127">
        <f t="shared" si="4"/>
        <v>0</v>
      </c>
      <c r="S37" s="173"/>
      <c r="T37" s="71"/>
      <c r="U37" s="71" t="s">
        <v>111</v>
      </c>
      <c r="V37" s="72">
        <f t="shared" si="1"/>
        <v>0</v>
      </c>
      <c r="W37" s="71"/>
      <c r="Z37" s="44"/>
    </row>
    <row r="38" spans="1:26" s="40" customFormat="1" ht="32.1" hidden="1" customHeight="1" x14ac:dyDescent="0.25">
      <c r="A38" s="173"/>
      <c r="B38" s="217"/>
      <c r="C38" s="218"/>
      <c r="D38" s="219"/>
      <c r="E38" s="220"/>
      <c r="F38" s="221"/>
      <c r="G38" s="221"/>
      <c r="H38" s="221"/>
      <c r="I38" s="221"/>
      <c r="J38" s="221"/>
      <c r="K38" s="222"/>
      <c r="L38" s="55"/>
      <c r="M38" s="56"/>
      <c r="N38" s="96"/>
      <c r="O38" s="76"/>
      <c r="P38" s="57" t="str">
        <f t="shared" si="0"/>
        <v/>
      </c>
      <c r="Q38" s="126">
        <f t="shared" ref="Q38:Q43" si="7">O38*R38</f>
        <v>0</v>
      </c>
      <c r="R38" s="127">
        <f t="shared" si="4"/>
        <v>0</v>
      </c>
      <c r="S38" s="173"/>
      <c r="T38" s="71"/>
      <c r="U38" s="71"/>
      <c r="V38" s="72">
        <f t="shared" si="1"/>
        <v>0</v>
      </c>
      <c r="W38" s="71"/>
    </row>
    <row r="39" spans="1:26" s="40" customFormat="1" ht="32.1" hidden="1" customHeight="1" x14ac:dyDescent="0.25">
      <c r="A39" s="173"/>
      <c r="B39" s="217"/>
      <c r="C39" s="218"/>
      <c r="D39" s="219"/>
      <c r="E39" s="220"/>
      <c r="F39" s="221"/>
      <c r="G39" s="221"/>
      <c r="H39" s="221"/>
      <c r="I39" s="221"/>
      <c r="J39" s="221"/>
      <c r="K39" s="222"/>
      <c r="L39" s="55"/>
      <c r="M39" s="56"/>
      <c r="N39" s="96"/>
      <c r="O39" s="76"/>
      <c r="P39" s="57" t="str">
        <f t="shared" si="0"/>
        <v/>
      </c>
      <c r="Q39" s="126">
        <f t="shared" si="7"/>
        <v>0</v>
      </c>
      <c r="R39" s="127">
        <f t="shared" si="4"/>
        <v>0</v>
      </c>
      <c r="S39" s="173"/>
      <c r="T39" s="71"/>
      <c r="U39" s="71" t="s">
        <v>111</v>
      </c>
      <c r="V39" s="72">
        <f t="shared" si="1"/>
        <v>0</v>
      </c>
      <c r="W39" s="71"/>
      <c r="Z39" s="44"/>
    </row>
    <row r="40" spans="1:26" s="40" customFormat="1" ht="32.1" hidden="1" customHeight="1" x14ac:dyDescent="0.25">
      <c r="A40" s="173"/>
      <c r="B40" s="217"/>
      <c r="C40" s="218"/>
      <c r="D40" s="219"/>
      <c r="E40" s="220"/>
      <c r="F40" s="221"/>
      <c r="G40" s="221"/>
      <c r="H40" s="221"/>
      <c r="I40" s="221"/>
      <c r="J40" s="221"/>
      <c r="K40" s="222"/>
      <c r="L40" s="55"/>
      <c r="M40" s="56"/>
      <c r="N40" s="96"/>
      <c r="O40" s="76"/>
      <c r="P40" s="57" t="str">
        <f t="shared" si="0"/>
        <v/>
      </c>
      <c r="Q40" s="126">
        <f t="shared" si="7"/>
        <v>0</v>
      </c>
      <c r="R40" s="127">
        <f t="shared" si="4"/>
        <v>0</v>
      </c>
      <c r="S40" s="173"/>
      <c r="T40" s="71"/>
      <c r="U40" s="71"/>
      <c r="V40" s="72">
        <f t="shared" si="1"/>
        <v>0</v>
      </c>
      <c r="W40" s="71"/>
    </row>
    <row r="41" spans="1:26" s="40" customFormat="1" ht="32.1" hidden="1" customHeight="1" x14ac:dyDescent="0.25">
      <c r="A41" s="173"/>
      <c r="B41" s="217"/>
      <c r="C41" s="218"/>
      <c r="D41" s="219"/>
      <c r="E41" s="220"/>
      <c r="F41" s="221"/>
      <c r="G41" s="221"/>
      <c r="H41" s="221"/>
      <c r="I41" s="221"/>
      <c r="J41" s="221"/>
      <c r="K41" s="222"/>
      <c r="L41" s="55"/>
      <c r="M41" s="56"/>
      <c r="N41" s="96"/>
      <c r="O41" s="76"/>
      <c r="P41" s="57" t="str">
        <f t="shared" si="0"/>
        <v/>
      </c>
      <c r="Q41" s="126">
        <f t="shared" si="7"/>
        <v>0</v>
      </c>
      <c r="R41" s="127">
        <f t="shared" si="4"/>
        <v>0</v>
      </c>
      <c r="S41" s="173"/>
      <c r="T41" s="71"/>
      <c r="U41" s="71" t="s">
        <v>111</v>
      </c>
      <c r="V41" s="72">
        <f t="shared" si="1"/>
        <v>0</v>
      </c>
      <c r="W41" s="71"/>
      <c r="Z41" s="44"/>
    </row>
    <row r="42" spans="1:26" s="40" customFormat="1" ht="32.1" hidden="1" customHeight="1" x14ac:dyDescent="0.25">
      <c r="A42" s="173"/>
      <c r="B42" s="217"/>
      <c r="C42" s="218"/>
      <c r="D42" s="219"/>
      <c r="E42" s="220"/>
      <c r="F42" s="221"/>
      <c r="G42" s="221"/>
      <c r="H42" s="221"/>
      <c r="I42" s="221"/>
      <c r="J42" s="221"/>
      <c r="K42" s="222"/>
      <c r="L42" s="55"/>
      <c r="M42" s="56"/>
      <c r="N42" s="96"/>
      <c r="O42" s="76"/>
      <c r="P42" s="57" t="str">
        <f t="shared" si="0"/>
        <v/>
      </c>
      <c r="Q42" s="126">
        <f t="shared" si="7"/>
        <v>0</v>
      </c>
      <c r="R42" s="127">
        <f t="shared" si="4"/>
        <v>0</v>
      </c>
      <c r="S42" s="173"/>
      <c r="T42" s="71"/>
      <c r="U42" s="71"/>
      <c r="V42" s="72">
        <f t="shared" si="1"/>
        <v>0</v>
      </c>
      <c r="W42" s="71"/>
    </row>
    <row r="43" spans="1:26" s="40" customFormat="1" ht="32.1" hidden="1" customHeight="1" x14ac:dyDescent="0.25">
      <c r="A43" s="173"/>
      <c r="B43" s="217"/>
      <c r="C43" s="218"/>
      <c r="D43" s="219"/>
      <c r="E43" s="220"/>
      <c r="F43" s="221"/>
      <c r="G43" s="221"/>
      <c r="H43" s="221"/>
      <c r="I43" s="221"/>
      <c r="J43" s="221"/>
      <c r="K43" s="222"/>
      <c r="L43" s="55"/>
      <c r="M43" s="56"/>
      <c r="N43" s="96"/>
      <c r="O43" s="76"/>
      <c r="P43" s="57" t="str">
        <f t="shared" si="0"/>
        <v/>
      </c>
      <c r="Q43" s="126">
        <f t="shared" si="7"/>
        <v>0</v>
      </c>
      <c r="R43" s="127">
        <f t="shared" si="4"/>
        <v>0</v>
      </c>
      <c r="S43" s="173"/>
      <c r="T43" s="71"/>
      <c r="U43" s="71" t="s">
        <v>111</v>
      </c>
      <c r="V43" s="72">
        <f t="shared" si="1"/>
        <v>0</v>
      </c>
      <c r="W43" s="71"/>
      <c r="Z43" s="44"/>
    </row>
    <row r="44" spans="1:26" ht="32.1" customHeight="1" x14ac:dyDescent="0.25">
      <c r="A44" s="173"/>
      <c r="B44" s="226" t="s">
        <v>105</v>
      </c>
      <c r="C44" s="227"/>
      <c r="D44" s="227"/>
      <c r="E44" s="227"/>
      <c r="F44" s="227"/>
      <c r="G44" s="227"/>
      <c r="H44" s="227"/>
      <c r="I44" s="227"/>
      <c r="J44" s="227"/>
      <c r="K44" s="227"/>
      <c r="L44" s="227"/>
      <c r="M44" s="227"/>
      <c r="N44" s="227"/>
      <c r="O44" s="228"/>
      <c r="P44" s="58">
        <f>SUM(P19:P43)</f>
        <v>0</v>
      </c>
      <c r="Q44" s="127">
        <f>SUM(Q19:Q43)</f>
        <v>0</v>
      </c>
      <c r="R44" s="127">
        <f>ROUND(SUM(R19:R43),0)</f>
        <v>0</v>
      </c>
      <c r="S44" s="173"/>
      <c r="T44" s="71"/>
      <c r="U44" s="71">
        <f>R44+Q44</f>
        <v>0</v>
      </c>
      <c r="V44" s="71"/>
      <c r="W44" s="71"/>
      <c r="X44" s="45">
        <f>R44</f>
        <v>0</v>
      </c>
    </row>
    <row r="45" spans="1:26" ht="32.1" customHeight="1" x14ac:dyDescent="0.25">
      <c r="A45" s="173"/>
      <c r="B45" s="229" t="s">
        <v>44</v>
      </c>
      <c r="C45" s="230"/>
      <c r="D45" s="230"/>
      <c r="E45" s="230"/>
      <c r="F45" s="230"/>
      <c r="G45" s="230"/>
      <c r="H45" s="230"/>
      <c r="I45" s="230"/>
      <c r="J45" s="230"/>
      <c r="K45" s="230"/>
      <c r="L45" s="230"/>
      <c r="M45" s="230"/>
      <c r="N45" s="230"/>
      <c r="O45" s="230"/>
      <c r="P45" s="230"/>
      <c r="Q45" s="230"/>
      <c r="R45" s="231"/>
      <c r="S45" s="173"/>
      <c r="T45" s="71"/>
      <c r="U45" s="71"/>
      <c r="V45" s="71"/>
      <c r="W45" s="71"/>
    </row>
    <row r="46" spans="1:26" ht="32.1" customHeight="1" x14ac:dyDescent="0.25">
      <c r="A46" s="173"/>
      <c r="B46" s="232" t="s">
        <v>39</v>
      </c>
      <c r="C46" s="233"/>
      <c r="D46" s="234" t="s">
        <v>206</v>
      </c>
      <c r="E46" s="232"/>
      <c r="F46" s="233"/>
      <c r="G46" s="233"/>
      <c r="H46" s="233"/>
      <c r="I46" s="233"/>
      <c r="J46" s="233"/>
      <c r="K46" s="234"/>
      <c r="L46" s="172" t="s">
        <v>40</v>
      </c>
      <c r="M46" s="172" t="s">
        <v>41</v>
      </c>
      <c r="N46" s="169" t="s">
        <v>300</v>
      </c>
      <c r="O46" s="172" t="s">
        <v>3</v>
      </c>
      <c r="P46" s="172" t="s">
        <v>0</v>
      </c>
      <c r="Q46" s="172" t="s">
        <v>35</v>
      </c>
      <c r="R46" s="172" t="s">
        <v>97</v>
      </c>
      <c r="S46" s="173"/>
      <c r="T46" s="71"/>
      <c r="U46" s="71"/>
      <c r="V46" s="72"/>
      <c r="W46" s="71"/>
    </row>
    <row r="47" spans="1:26" s="40" customFormat="1" ht="32.1" customHeight="1" x14ac:dyDescent="0.25">
      <c r="A47" s="173"/>
      <c r="B47" s="217"/>
      <c r="C47" s="218"/>
      <c r="D47" s="219"/>
      <c r="E47" s="220"/>
      <c r="F47" s="221"/>
      <c r="G47" s="221"/>
      <c r="H47" s="221"/>
      <c r="I47" s="221"/>
      <c r="J47" s="221"/>
      <c r="K47" s="222"/>
      <c r="L47" s="55"/>
      <c r="M47" s="56"/>
      <c r="N47" s="199"/>
      <c r="O47" s="76"/>
      <c r="P47" s="57" t="str">
        <f>IF(N47="","",(L47/N47))</f>
        <v/>
      </c>
      <c r="Q47" s="126">
        <f>O47*R47</f>
        <v>0</v>
      </c>
      <c r="R47" s="127">
        <f t="shared" ref="R47:R51" si="8">ROUND(L47*M47,2)</f>
        <v>0</v>
      </c>
      <c r="S47" s="173"/>
      <c r="T47" s="71"/>
      <c r="U47" s="71"/>
      <c r="V47" s="72">
        <f>Q47+R47</f>
        <v>0</v>
      </c>
      <c r="W47" s="71"/>
    </row>
    <row r="48" spans="1:26" s="40" customFormat="1" ht="32.1" customHeight="1" x14ac:dyDescent="0.25">
      <c r="A48" s="173"/>
      <c r="B48" s="217"/>
      <c r="C48" s="218"/>
      <c r="D48" s="219"/>
      <c r="E48" s="220"/>
      <c r="F48" s="221"/>
      <c r="G48" s="221"/>
      <c r="H48" s="221"/>
      <c r="I48" s="221"/>
      <c r="J48" s="221"/>
      <c r="K48" s="222"/>
      <c r="L48" s="59"/>
      <c r="M48" s="60"/>
      <c r="N48" s="199"/>
      <c r="O48" s="76"/>
      <c r="P48" s="57" t="str">
        <f>IF(N48="","",(L48/N48))</f>
        <v/>
      </c>
      <c r="Q48" s="126">
        <f>O48*R48</f>
        <v>0</v>
      </c>
      <c r="R48" s="127">
        <f t="shared" si="8"/>
        <v>0</v>
      </c>
      <c r="S48" s="173"/>
      <c r="T48" s="71"/>
      <c r="U48" s="71"/>
      <c r="V48" s="72">
        <f>Q48+R48</f>
        <v>0</v>
      </c>
      <c r="W48" s="71"/>
    </row>
    <row r="49" spans="1:24" s="40" customFormat="1" ht="32.1" customHeight="1" x14ac:dyDescent="0.25">
      <c r="A49" s="173"/>
      <c r="B49" s="217"/>
      <c r="C49" s="218"/>
      <c r="D49" s="219"/>
      <c r="E49" s="220"/>
      <c r="F49" s="221"/>
      <c r="G49" s="221"/>
      <c r="H49" s="221"/>
      <c r="I49" s="221"/>
      <c r="J49" s="221"/>
      <c r="K49" s="222"/>
      <c r="L49" s="59"/>
      <c r="M49" s="60"/>
      <c r="N49" s="199"/>
      <c r="O49" s="76"/>
      <c r="P49" s="57" t="str">
        <f>IF(N49="","",(L49/N49))</f>
        <v/>
      </c>
      <c r="Q49" s="126">
        <f>O49*R49</f>
        <v>0</v>
      </c>
      <c r="R49" s="127">
        <f t="shared" si="8"/>
        <v>0</v>
      </c>
      <c r="S49" s="173"/>
      <c r="T49" s="71"/>
      <c r="U49" s="71"/>
      <c r="V49" s="72">
        <f>Q49+R49</f>
        <v>0</v>
      </c>
      <c r="W49" s="71"/>
    </row>
    <row r="50" spans="1:24" s="40" customFormat="1" ht="32.1" hidden="1" customHeight="1" x14ac:dyDescent="0.25">
      <c r="A50" s="173"/>
      <c r="B50" s="217"/>
      <c r="C50" s="218"/>
      <c r="D50" s="219"/>
      <c r="E50" s="220"/>
      <c r="F50" s="221"/>
      <c r="G50" s="221"/>
      <c r="H50" s="221"/>
      <c r="I50" s="221"/>
      <c r="J50" s="221"/>
      <c r="K50" s="222"/>
      <c r="L50" s="59"/>
      <c r="M50" s="60"/>
      <c r="N50" s="95"/>
      <c r="O50" s="76"/>
      <c r="P50" s="57" t="str">
        <f>IF(N50="","",(L50/N50))</f>
        <v/>
      </c>
      <c r="Q50" s="126">
        <f>O50*R50</f>
        <v>0</v>
      </c>
      <c r="R50" s="127">
        <f t="shared" si="8"/>
        <v>0</v>
      </c>
      <c r="S50" s="173"/>
      <c r="T50" s="71"/>
      <c r="U50" s="71"/>
      <c r="V50" s="72">
        <f>Q50+R50</f>
        <v>0</v>
      </c>
      <c r="W50" s="71"/>
    </row>
    <row r="51" spans="1:24" s="40" customFormat="1" ht="32.1" hidden="1" customHeight="1" x14ac:dyDescent="0.25">
      <c r="A51" s="173"/>
      <c r="B51" s="217"/>
      <c r="C51" s="218"/>
      <c r="D51" s="219"/>
      <c r="E51" s="220"/>
      <c r="F51" s="221"/>
      <c r="G51" s="221"/>
      <c r="H51" s="221"/>
      <c r="I51" s="221"/>
      <c r="J51" s="221"/>
      <c r="K51" s="222"/>
      <c r="L51" s="59"/>
      <c r="M51" s="60"/>
      <c r="N51" s="95"/>
      <c r="O51" s="76"/>
      <c r="P51" s="57" t="str">
        <f>IF(N51="","",(L51/N51))</f>
        <v/>
      </c>
      <c r="Q51" s="126">
        <f>O51*R51</f>
        <v>0</v>
      </c>
      <c r="R51" s="127">
        <f t="shared" si="8"/>
        <v>0</v>
      </c>
      <c r="S51" s="173"/>
      <c r="T51" s="71"/>
      <c r="U51" s="71"/>
      <c r="V51" s="72">
        <f>Q51+R51</f>
        <v>0</v>
      </c>
      <c r="W51" s="71"/>
    </row>
    <row r="52" spans="1:24" ht="32.1" customHeight="1" x14ac:dyDescent="0.25">
      <c r="A52" s="173"/>
      <c r="B52" s="226" t="s">
        <v>105</v>
      </c>
      <c r="C52" s="227"/>
      <c r="D52" s="227"/>
      <c r="E52" s="227"/>
      <c r="F52" s="227"/>
      <c r="G52" s="227"/>
      <c r="H52" s="227"/>
      <c r="I52" s="227"/>
      <c r="J52" s="227"/>
      <c r="K52" s="227"/>
      <c r="L52" s="227"/>
      <c r="M52" s="227"/>
      <c r="N52" s="227"/>
      <c r="O52" s="228"/>
      <c r="P52" s="58">
        <f>SUM(P47:P51)</f>
        <v>0</v>
      </c>
      <c r="Q52" s="127">
        <f>SUM(Q47:Q51)</f>
        <v>0</v>
      </c>
      <c r="R52" s="127">
        <f>ROUND(SUM(R47:R51),0)</f>
        <v>0</v>
      </c>
      <c r="S52" s="173"/>
      <c r="T52" s="71"/>
      <c r="U52" s="71">
        <f>R52+Q52</f>
        <v>0</v>
      </c>
      <c r="V52" s="71"/>
      <c r="W52" s="71"/>
      <c r="X52" s="45">
        <f>R52</f>
        <v>0</v>
      </c>
    </row>
    <row r="53" spans="1:24" ht="32.1" customHeight="1" x14ac:dyDescent="0.25">
      <c r="A53" s="173"/>
      <c r="B53" s="229" t="s">
        <v>55</v>
      </c>
      <c r="C53" s="230"/>
      <c r="D53" s="230"/>
      <c r="E53" s="230"/>
      <c r="F53" s="230"/>
      <c r="G53" s="230"/>
      <c r="H53" s="230"/>
      <c r="I53" s="230"/>
      <c r="J53" s="230"/>
      <c r="K53" s="230"/>
      <c r="L53" s="230"/>
      <c r="M53" s="230"/>
      <c r="N53" s="230"/>
      <c r="O53" s="230"/>
      <c r="P53" s="230"/>
      <c r="Q53" s="230"/>
      <c r="R53" s="231"/>
      <c r="S53" s="173"/>
      <c r="T53" s="71"/>
      <c r="U53" s="71"/>
      <c r="V53" s="71"/>
      <c r="W53" s="71"/>
    </row>
    <row r="54" spans="1:24" ht="32.1" customHeight="1" x14ac:dyDescent="0.25">
      <c r="A54" s="173"/>
      <c r="B54" s="223" t="s">
        <v>64</v>
      </c>
      <c r="C54" s="224"/>
      <c r="D54" s="225"/>
      <c r="E54" s="223" t="s">
        <v>63</v>
      </c>
      <c r="F54" s="224"/>
      <c r="G54" s="224"/>
      <c r="H54" s="224"/>
      <c r="I54" s="224"/>
      <c r="J54" s="224"/>
      <c r="K54" s="224"/>
      <c r="L54" s="224"/>
      <c r="M54" s="224"/>
      <c r="N54" s="224"/>
      <c r="O54" s="224"/>
      <c r="P54" s="224"/>
      <c r="Q54" s="225"/>
      <c r="R54" s="172" t="s">
        <v>42</v>
      </c>
      <c r="S54" s="173"/>
      <c r="T54" s="71"/>
      <c r="U54" s="71"/>
      <c r="V54" s="71"/>
      <c r="W54" s="71"/>
    </row>
    <row r="55" spans="1:24" s="40" customFormat="1" ht="32.1" customHeight="1" x14ac:dyDescent="0.25">
      <c r="A55" s="173"/>
      <c r="B55" s="217"/>
      <c r="C55" s="218"/>
      <c r="D55" s="219"/>
      <c r="E55" s="220"/>
      <c r="F55" s="221"/>
      <c r="G55" s="221"/>
      <c r="H55" s="221"/>
      <c r="I55" s="221"/>
      <c r="J55" s="221"/>
      <c r="K55" s="221"/>
      <c r="L55" s="221"/>
      <c r="M55" s="221"/>
      <c r="N55" s="221"/>
      <c r="O55" s="221"/>
      <c r="P55" s="221"/>
      <c r="Q55" s="222"/>
      <c r="R55" s="128"/>
      <c r="S55" s="173"/>
      <c r="T55" s="71"/>
      <c r="U55" s="71"/>
      <c r="V55" s="71"/>
      <c r="W55" s="71"/>
    </row>
    <row r="56" spans="1:24" s="40" customFormat="1" ht="32.1" customHeight="1" x14ac:dyDescent="0.25">
      <c r="A56" s="173"/>
      <c r="B56" s="217"/>
      <c r="C56" s="218"/>
      <c r="D56" s="219"/>
      <c r="E56" s="220"/>
      <c r="F56" s="221"/>
      <c r="G56" s="221"/>
      <c r="H56" s="221"/>
      <c r="I56" s="221"/>
      <c r="J56" s="221"/>
      <c r="K56" s="221"/>
      <c r="L56" s="221"/>
      <c r="M56" s="221"/>
      <c r="N56" s="221"/>
      <c r="O56" s="221"/>
      <c r="P56" s="221"/>
      <c r="Q56" s="222"/>
      <c r="R56" s="128"/>
      <c r="S56" s="173"/>
      <c r="T56" s="71"/>
      <c r="U56" s="71"/>
      <c r="V56" s="71"/>
      <c r="W56" s="71"/>
    </row>
    <row r="57" spans="1:24" ht="32.1" customHeight="1" x14ac:dyDescent="0.25">
      <c r="A57" s="173"/>
      <c r="B57" s="256" t="s">
        <v>47</v>
      </c>
      <c r="C57" s="257"/>
      <c r="D57" s="257"/>
      <c r="E57" s="257"/>
      <c r="F57" s="257"/>
      <c r="G57" s="257"/>
      <c r="H57" s="257"/>
      <c r="I57" s="257"/>
      <c r="J57" s="257"/>
      <c r="K57" s="257"/>
      <c r="L57" s="257"/>
      <c r="M57" s="257"/>
      <c r="N57" s="257"/>
      <c r="O57" s="257"/>
      <c r="P57" s="257"/>
      <c r="Q57" s="258"/>
      <c r="R57" s="129">
        <f>ROUND(R55+R56,0)</f>
        <v>0</v>
      </c>
      <c r="S57" s="173"/>
      <c r="T57" s="71"/>
      <c r="U57" s="71"/>
      <c r="V57" s="71"/>
      <c r="W57" s="71"/>
      <c r="X57" s="45">
        <f>R57</f>
        <v>0</v>
      </c>
    </row>
    <row r="58" spans="1:24" ht="32.1" customHeight="1" x14ac:dyDescent="0.25">
      <c r="A58" s="173"/>
      <c r="B58" s="229" t="s">
        <v>56</v>
      </c>
      <c r="C58" s="230"/>
      <c r="D58" s="230"/>
      <c r="E58" s="230"/>
      <c r="F58" s="230"/>
      <c r="G58" s="230"/>
      <c r="H58" s="230"/>
      <c r="I58" s="230"/>
      <c r="J58" s="230"/>
      <c r="K58" s="230"/>
      <c r="L58" s="230"/>
      <c r="M58" s="230"/>
      <c r="N58" s="230"/>
      <c r="O58" s="230"/>
      <c r="P58" s="230"/>
      <c r="Q58" s="230"/>
      <c r="R58" s="231"/>
      <c r="S58" s="173"/>
      <c r="T58" s="71"/>
      <c r="U58" s="71"/>
      <c r="V58" s="71"/>
      <c r="W58" s="71"/>
    </row>
    <row r="59" spans="1:24" ht="32.1" customHeight="1" x14ac:dyDescent="0.25">
      <c r="A59" s="173"/>
      <c r="B59" s="244"/>
      <c r="C59" s="245"/>
      <c r="D59" s="245" t="s">
        <v>45</v>
      </c>
      <c r="E59" s="245"/>
      <c r="F59" s="245"/>
      <c r="G59" s="245"/>
      <c r="H59" s="245"/>
      <c r="I59" s="245"/>
      <c r="J59" s="245"/>
      <c r="K59" s="245"/>
      <c r="L59" s="245"/>
      <c r="M59" s="245"/>
      <c r="N59" s="245"/>
      <c r="O59" s="245"/>
      <c r="P59" s="245"/>
      <c r="Q59" s="246"/>
      <c r="R59" s="172" t="s">
        <v>46</v>
      </c>
      <c r="S59" s="173"/>
      <c r="T59" s="71"/>
      <c r="U59" s="71"/>
      <c r="V59" s="71"/>
      <c r="W59" s="71"/>
    </row>
    <row r="60" spans="1:24" s="40" customFormat="1" ht="32.1" customHeight="1" x14ac:dyDescent="0.25">
      <c r="A60" s="173"/>
      <c r="B60" s="247" t="s">
        <v>65</v>
      </c>
      <c r="C60" s="248"/>
      <c r="D60" s="249"/>
      <c r="E60" s="220"/>
      <c r="F60" s="221"/>
      <c r="G60" s="221"/>
      <c r="H60" s="221"/>
      <c r="I60" s="221"/>
      <c r="J60" s="221"/>
      <c r="K60" s="221"/>
      <c r="L60" s="221"/>
      <c r="M60" s="221"/>
      <c r="N60" s="221"/>
      <c r="O60" s="221"/>
      <c r="P60" s="221"/>
      <c r="Q60" s="222"/>
      <c r="R60" s="130">
        <f>Q16</f>
        <v>0</v>
      </c>
      <c r="S60" s="173"/>
      <c r="T60" s="71"/>
      <c r="U60" s="71"/>
      <c r="V60" s="71"/>
      <c r="W60" s="71"/>
    </row>
    <row r="61" spans="1:24" s="40" customFormat="1" ht="32.1" customHeight="1" x14ac:dyDescent="0.25">
      <c r="A61" s="173"/>
      <c r="B61" s="206" t="s">
        <v>121</v>
      </c>
      <c r="C61" s="207"/>
      <c r="D61" s="207"/>
      <c r="E61" s="207"/>
      <c r="F61" s="208"/>
      <c r="G61" s="209"/>
      <c r="H61" s="209"/>
      <c r="I61" s="209"/>
      <c r="J61" s="209"/>
      <c r="K61" s="209"/>
      <c r="L61" s="209"/>
      <c r="M61" s="209"/>
      <c r="N61" s="209"/>
      <c r="O61" s="209"/>
      <c r="P61" s="209"/>
      <c r="Q61" s="210"/>
      <c r="R61" s="131"/>
      <c r="S61" s="173"/>
      <c r="T61" s="71"/>
      <c r="U61" s="71"/>
      <c r="V61" s="71"/>
      <c r="W61" s="71"/>
    </row>
    <row r="62" spans="1:24" s="40" customFormat="1" ht="32.1" customHeight="1" x14ac:dyDescent="0.25">
      <c r="A62" s="173"/>
      <c r="B62" s="247" t="s">
        <v>66</v>
      </c>
      <c r="C62" s="248"/>
      <c r="D62" s="249"/>
      <c r="E62" s="220"/>
      <c r="F62" s="221"/>
      <c r="G62" s="221"/>
      <c r="H62" s="221"/>
      <c r="I62" s="221"/>
      <c r="J62" s="221"/>
      <c r="K62" s="221"/>
      <c r="L62" s="221"/>
      <c r="M62" s="221"/>
      <c r="N62" s="221"/>
      <c r="O62" s="221"/>
      <c r="P62" s="221"/>
      <c r="Q62" s="222"/>
      <c r="R62" s="132">
        <f>Q44</f>
        <v>0</v>
      </c>
      <c r="S62" s="173"/>
      <c r="T62" s="71"/>
      <c r="U62" s="71"/>
      <c r="V62" s="71"/>
      <c r="W62" s="71"/>
    </row>
    <row r="63" spans="1:24" s="40" customFormat="1" ht="32.1" customHeight="1" x14ac:dyDescent="0.25">
      <c r="A63" s="173"/>
      <c r="B63" s="206" t="s">
        <v>122</v>
      </c>
      <c r="C63" s="207"/>
      <c r="D63" s="207"/>
      <c r="E63" s="207"/>
      <c r="F63" s="208"/>
      <c r="G63" s="209"/>
      <c r="H63" s="209"/>
      <c r="I63" s="209"/>
      <c r="J63" s="209"/>
      <c r="K63" s="209"/>
      <c r="L63" s="209"/>
      <c r="M63" s="209"/>
      <c r="N63" s="209"/>
      <c r="O63" s="209"/>
      <c r="P63" s="209"/>
      <c r="Q63" s="210"/>
      <c r="R63" s="131"/>
      <c r="S63" s="173"/>
      <c r="T63" s="71"/>
      <c r="U63" s="71"/>
      <c r="V63" s="71"/>
      <c r="W63" s="71"/>
    </row>
    <row r="64" spans="1:24" s="40" customFormat="1" ht="32.1" customHeight="1" x14ac:dyDescent="0.25">
      <c r="A64" s="173"/>
      <c r="B64" s="247" t="s">
        <v>67</v>
      </c>
      <c r="C64" s="248"/>
      <c r="D64" s="249"/>
      <c r="E64" s="220"/>
      <c r="F64" s="221"/>
      <c r="G64" s="221"/>
      <c r="H64" s="221"/>
      <c r="I64" s="221"/>
      <c r="J64" s="221"/>
      <c r="K64" s="221"/>
      <c r="L64" s="221"/>
      <c r="M64" s="221"/>
      <c r="N64" s="221"/>
      <c r="O64" s="221"/>
      <c r="P64" s="221"/>
      <c r="Q64" s="222"/>
      <c r="R64" s="130">
        <f>Q52</f>
        <v>0</v>
      </c>
      <c r="S64" s="173"/>
      <c r="T64" s="71"/>
      <c r="U64" s="71"/>
      <c r="V64" s="71"/>
      <c r="W64" s="71"/>
    </row>
    <row r="65" spans="1:39" s="40" customFormat="1" ht="32.1" customHeight="1" x14ac:dyDescent="0.25">
      <c r="A65" s="173"/>
      <c r="B65" s="206" t="s">
        <v>123</v>
      </c>
      <c r="C65" s="207"/>
      <c r="D65" s="207"/>
      <c r="E65" s="207"/>
      <c r="F65" s="208"/>
      <c r="G65" s="209"/>
      <c r="H65" s="209"/>
      <c r="I65" s="209"/>
      <c r="J65" s="209"/>
      <c r="K65" s="209"/>
      <c r="L65" s="209"/>
      <c r="M65" s="209"/>
      <c r="N65" s="209"/>
      <c r="O65" s="209"/>
      <c r="P65" s="209"/>
      <c r="Q65" s="210"/>
      <c r="R65" s="131"/>
      <c r="S65" s="173"/>
      <c r="T65" s="71"/>
      <c r="U65" s="71"/>
      <c r="V65" s="71"/>
      <c r="W65" s="71"/>
    </row>
    <row r="66" spans="1:39" ht="32.1" customHeight="1" x14ac:dyDescent="0.25">
      <c r="A66" s="173"/>
      <c r="B66" s="226" t="s">
        <v>49</v>
      </c>
      <c r="C66" s="227"/>
      <c r="D66" s="227"/>
      <c r="E66" s="227"/>
      <c r="F66" s="227"/>
      <c r="G66" s="227"/>
      <c r="H66" s="227"/>
      <c r="I66" s="227"/>
      <c r="J66" s="227"/>
      <c r="K66" s="227"/>
      <c r="L66" s="227"/>
      <c r="M66" s="227"/>
      <c r="N66" s="227"/>
      <c r="O66" s="227"/>
      <c r="P66" s="227"/>
      <c r="Q66" s="228"/>
      <c r="R66" s="133">
        <f>SUM(R60:R65)</f>
        <v>0</v>
      </c>
      <c r="S66" s="173"/>
      <c r="T66" s="71"/>
      <c r="U66" s="71"/>
      <c r="V66" s="71"/>
      <c r="W66" s="71"/>
      <c r="X66" s="45">
        <f>R66</f>
        <v>0</v>
      </c>
      <c r="Y66" s="40"/>
      <c r="Z66" s="40"/>
      <c r="AA66" s="40"/>
      <c r="AB66" s="40"/>
      <c r="AC66" s="40"/>
      <c r="AD66" s="40"/>
      <c r="AE66" s="40"/>
      <c r="AF66" s="40"/>
      <c r="AG66" s="40"/>
      <c r="AH66" s="40"/>
      <c r="AI66" s="40"/>
      <c r="AJ66" s="40"/>
      <c r="AK66" s="40"/>
      <c r="AL66" s="40"/>
      <c r="AM66" s="40"/>
    </row>
    <row r="67" spans="1:39" ht="32.1" customHeight="1" x14ac:dyDescent="0.25">
      <c r="A67" s="173"/>
      <c r="B67" s="253" t="s">
        <v>57</v>
      </c>
      <c r="C67" s="254"/>
      <c r="D67" s="254"/>
      <c r="E67" s="254"/>
      <c r="F67" s="254"/>
      <c r="G67" s="254"/>
      <c r="H67" s="254"/>
      <c r="I67" s="254"/>
      <c r="J67" s="254"/>
      <c r="K67" s="254"/>
      <c r="L67" s="254"/>
      <c r="M67" s="254"/>
      <c r="N67" s="254"/>
      <c r="O67" s="254"/>
      <c r="P67" s="254"/>
      <c r="Q67" s="254"/>
      <c r="R67" s="255"/>
      <c r="S67" s="173"/>
      <c r="T67" s="71"/>
      <c r="U67" s="71"/>
      <c r="V67" s="71"/>
      <c r="W67" s="71"/>
      <c r="Y67" s="40"/>
      <c r="Z67" s="40"/>
      <c r="AA67" s="40"/>
      <c r="AB67" s="40"/>
      <c r="AC67" s="40"/>
      <c r="AD67" s="40"/>
      <c r="AE67" s="40"/>
      <c r="AF67" s="40"/>
      <c r="AG67" s="40"/>
      <c r="AH67" s="40"/>
      <c r="AI67" s="40"/>
      <c r="AJ67" s="40"/>
      <c r="AK67" s="40"/>
      <c r="AL67" s="40"/>
      <c r="AM67" s="40"/>
    </row>
    <row r="68" spans="1:39" ht="32.1" customHeight="1" x14ac:dyDescent="0.25">
      <c r="A68" s="173"/>
      <c r="B68" s="211" t="s">
        <v>257</v>
      </c>
      <c r="C68" s="212"/>
      <c r="D68" s="213"/>
      <c r="E68" s="214" t="s">
        <v>262</v>
      </c>
      <c r="F68" s="215"/>
      <c r="G68" s="216"/>
      <c r="H68" s="215" t="s">
        <v>259</v>
      </c>
      <c r="I68" s="215"/>
      <c r="J68" s="215"/>
      <c r="K68" s="215"/>
      <c r="L68" s="215"/>
      <c r="M68" s="215"/>
      <c r="N68" s="215"/>
      <c r="O68" s="216"/>
      <c r="P68" s="174" t="s">
        <v>128</v>
      </c>
      <c r="Q68" s="175" t="s">
        <v>48</v>
      </c>
      <c r="R68" s="175" t="s">
        <v>42</v>
      </c>
      <c r="S68" s="173"/>
      <c r="T68" s="71"/>
      <c r="U68" s="71"/>
      <c r="V68" s="71" t="s">
        <v>263</v>
      </c>
      <c r="W68" s="71" t="s">
        <v>299</v>
      </c>
      <c r="Y68" s="40"/>
      <c r="Z68" s="40"/>
      <c r="AA68" s="40"/>
      <c r="AB68" s="40"/>
      <c r="AC68" s="40"/>
      <c r="AD68" s="40"/>
      <c r="AE68" s="40"/>
      <c r="AF68" s="40"/>
      <c r="AG68" s="40"/>
      <c r="AH68" s="40"/>
      <c r="AI68" s="40"/>
      <c r="AJ68" s="40"/>
      <c r="AK68" s="40"/>
      <c r="AL68" s="40"/>
      <c r="AM68" s="40"/>
    </row>
    <row r="69" spans="1:39" ht="32.1" customHeight="1" x14ac:dyDescent="0.25">
      <c r="A69" s="173"/>
      <c r="B69" s="203"/>
      <c r="C69" s="204"/>
      <c r="D69" s="205"/>
      <c r="E69" s="200" t="str">
        <f t="shared" ref="E69:E72" si="9">IF(B69="","Select Contractor or Sub Awardee in Column B to continue","")</f>
        <v>Select Contractor or Sub Awardee in Column B to continue</v>
      </c>
      <c r="F69" s="201"/>
      <c r="G69" s="202"/>
      <c r="H69" s="243" t="str">
        <f t="shared" ref="H69:H72" si="10">IF(B69="","Select Contractor or Sub Awardee in column B to continue","")</f>
        <v>Select Contractor or Sub Awardee in column B to continue</v>
      </c>
      <c r="I69" s="243"/>
      <c r="J69" s="243"/>
      <c r="K69" s="243"/>
      <c r="L69" s="243"/>
      <c r="M69" s="243"/>
      <c r="N69" s="243"/>
      <c r="O69" s="243"/>
      <c r="P69" s="42"/>
      <c r="Q69" s="144"/>
      <c r="R69" s="134">
        <f>ROUND(Q69*P69,2)</f>
        <v>0</v>
      </c>
      <c r="S69" s="173"/>
      <c r="T69" s="71"/>
      <c r="U69" s="72" t="str">
        <f>IF(E69="","",IF(B69="","",R69))</f>
        <v/>
      </c>
      <c r="V69" s="72" t="str">
        <f>IF(B69="Contractor","",IF(B69="","",E69))</f>
        <v/>
      </c>
      <c r="W69" s="72">
        <f>IF(B69="Contractor",0,R69)</f>
        <v>0</v>
      </c>
    </row>
    <row r="70" spans="1:39" ht="32.1" customHeight="1" x14ac:dyDescent="0.25">
      <c r="A70" s="173"/>
      <c r="B70" s="203"/>
      <c r="C70" s="204"/>
      <c r="D70" s="205"/>
      <c r="E70" s="200" t="str">
        <f t="shared" si="9"/>
        <v>Select Contractor or Sub Awardee in Column B to continue</v>
      </c>
      <c r="F70" s="201"/>
      <c r="G70" s="202"/>
      <c r="H70" s="243" t="str">
        <f t="shared" si="10"/>
        <v>Select Contractor or Sub Awardee in column B to continue</v>
      </c>
      <c r="I70" s="243"/>
      <c r="J70" s="243"/>
      <c r="K70" s="243"/>
      <c r="L70" s="243"/>
      <c r="M70" s="243"/>
      <c r="N70" s="243"/>
      <c r="O70" s="243"/>
      <c r="P70" s="42"/>
      <c r="Q70" s="144"/>
      <c r="R70" s="134">
        <f t="shared" ref="R70:R73" si="11">ROUND(Q70*P70,2)</f>
        <v>0</v>
      </c>
      <c r="S70" s="173"/>
      <c r="T70" s="71"/>
      <c r="U70" s="72" t="str">
        <f t="shared" ref="U70:U73" si="12">IF(E70="","",IF(B70="","",R70))</f>
        <v/>
      </c>
      <c r="V70" s="72" t="str">
        <f t="shared" ref="V70:V73" si="13">IF(B70="Contractor","",IF(B70="","",E70))</f>
        <v/>
      </c>
      <c r="W70" s="72">
        <f t="shared" ref="W70:W73" si="14">IF(B70="Contractor",0,R70)</f>
        <v>0</v>
      </c>
    </row>
    <row r="71" spans="1:39" ht="32.1" customHeight="1" x14ac:dyDescent="0.25">
      <c r="A71" s="173"/>
      <c r="B71" s="203"/>
      <c r="C71" s="204"/>
      <c r="D71" s="205"/>
      <c r="E71" s="200" t="str">
        <f t="shared" si="9"/>
        <v>Select Contractor or Sub Awardee in Column B to continue</v>
      </c>
      <c r="F71" s="201"/>
      <c r="G71" s="202"/>
      <c r="H71" s="243" t="str">
        <f t="shared" si="10"/>
        <v>Select Contractor or Sub Awardee in column B to continue</v>
      </c>
      <c r="I71" s="243"/>
      <c r="J71" s="243"/>
      <c r="K71" s="243"/>
      <c r="L71" s="243"/>
      <c r="M71" s="243"/>
      <c r="N71" s="243"/>
      <c r="O71" s="243"/>
      <c r="P71" s="42"/>
      <c r="Q71" s="144"/>
      <c r="R71" s="134">
        <f t="shared" si="11"/>
        <v>0</v>
      </c>
      <c r="S71" s="173"/>
      <c r="T71" s="71"/>
      <c r="U71" s="72" t="str">
        <f t="shared" si="12"/>
        <v/>
      </c>
      <c r="V71" s="72" t="str">
        <f t="shared" si="13"/>
        <v/>
      </c>
      <c r="W71" s="72">
        <f t="shared" si="14"/>
        <v>0</v>
      </c>
    </row>
    <row r="72" spans="1:39" ht="32.1" customHeight="1" x14ac:dyDescent="0.25">
      <c r="A72" s="173"/>
      <c r="B72" s="203"/>
      <c r="C72" s="204"/>
      <c r="D72" s="205"/>
      <c r="E72" s="200" t="str">
        <f t="shared" si="9"/>
        <v>Select Contractor or Sub Awardee in Column B to continue</v>
      </c>
      <c r="F72" s="201"/>
      <c r="G72" s="202"/>
      <c r="H72" s="243" t="str">
        <f t="shared" si="10"/>
        <v>Select Contractor or Sub Awardee in column B to continue</v>
      </c>
      <c r="I72" s="243"/>
      <c r="J72" s="243"/>
      <c r="K72" s="243"/>
      <c r="L72" s="243"/>
      <c r="M72" s="243"/>
      <c r="N72" s="243"/>
      <c r="O72" s="243"/>
      <c r="P72" s="42"/>
      <c r="Q72" s="144"/>
      <c r="R72" s="134">
        <f t="shared" si="11"/>
        <v>0</v>
      </c>
      <c r="S72" s="173"/>
      <c r="T72" s="71"/>
      <c r="U72" s="72" t="str">
        <f t="shared" si="12"/>
        <v/>
      </c>
      <c r="V72" s="72" t="str">
        <f t="shared" si="13"/>
        <v/>
      </c>
      <c r="W72" s="72">
        <f t="shared" si="14"/>
        <v>0</v>
      </c>
    </row>
    <row r="73" spans="1:39" ht="32.1" customHeight="1" x14ac:dyDescent="0.25">
      <c r="A73" s="173"/>
      <c r="B73" s="203"/>
      <c r="C73" s="204"/>
      <c r="D73" s="205"/>
      <c r="E73" s="200" t="str">
        <f>IF(B73="","Select Contractor or Sub Awardee in Column B to continue","")</f>
        <v>Select Contractor or Sub Awardee in Column B to continue</v>
      </c>
      <c r="F73" s="201"/>
      <c r="G73" s="202"/>
      <c r="H73" s="243" t="str">
        <f>IF(B73="","Select Contractor or Sub Awardee in column B to continue","")</f>
        <v>Select Contractor or Sub Awardee in column B to continue</v>
      </c>
      <c r="I73" s="243"/>
      <c r="J73" s="243"/>
      <c r="K73" s="243"/>
      <c r="L73" s="243"/>
      <c r="M73" s="243"/>
      <c r="N73" s="243"/>
      <c r="O73" s="243"/>
      <c r="P73" s="42"/>
      <c r="Q73" s="144"/>
      <c r="R73" s="134">
        <f t="shared" si="11"/>
        <v>0</v>
      </c>
      <c r="S73" s="173"/>
      <c r="T73" s="71"/>
      <c r="U73" s="72" t="str">
        <f t="shared" si="12"/>
        <v/>
      </c>
      <c r="V73" s="72" t="str">
        <f t="shared" si="13"/>
        <v/>
      </c>
      <c r="W73" s="72">
        <f t="shared" si="14"/>
        <v>0</v>
      </c>
    </row>
    <row r="74" spans="1:39" ht="32.1" customHeight="1" x14ac:dyDescent="0.25">
      <c r="A74" s="173"/>
      <c r="B74" s="250" t="s">
        <v>51</v>
      </c>
      <c r="C74" s="251"/>
      <c r="D74" s="251"/>
      <c r="E74" s="251"/>
      <c r="F74" s="251"/>
      <c r="G74" s="251"/>
      <c r="H74" s="251"/>
      <c r="I74" s="251"/>
      <c r="J74" s="251"/>
      <c r="K74" s="251"/>
      <c r="L74" s="251"/>
      <c r="M74" s="251"/>
      <c r="N74" s="251"/>
      <c r="O74" s="251"/>
      <c r="P74" s="251"/>
      <c r="Q74" s="252"/>
      <c r="R74" s="135">
        <f>ROUND(SUM(R69:R73),0)</f>
        <v>0</v>
      </c>
      <c r="S74" s="173"/>
      <c r="T74" s="71"/>
      <c r="U74" s="72">
        <f>SUM(U69:U73)</f>
        <v>0</v>
      </c>
      <c r="V74" s="71"/>
      <c r="W74" s="71"/>
      <c r="X74" s="45">
        <f>R74</f>
        <v>0</v>
      </c>
    </row>
    <row r="75" spans="1:39" ht="32.1" customHeight="1" x14ac:dyDescent="0.25">
      <c r="A75" s="173"/>
      <c r="B75" s="253" t="s">
        <v>58</v>
      </c>
      <c r="C75" s="254"/>
      <c r="D75" s="254"/>
      <c r="E75" s="254"/>
      <c r="F75" s="254"/>
      <c r="G75" s="254"/>
      <c r="H75" s="254"/>
      <c r="I75" s="254"/>
      <c r="J75" s="254"/>
      <c r="K75" s="254"/>
      <c r="L75" s="254"/>
      <c r="M75" s="254"/>
      <c r="N75" s="254"/>
      <c r="O75" s="254"/>
      <c r="P75" s="254"/>
      <c r="Q75" s="254"/>
      <c r="R75" s="255"/>
      <c r="S75" s="173"/>
      <c r="T75" s="71"/>
      <c r="U75" s="71"/>
      <c r="V75" s="71"/>
      <c r="W75" s="71"/>
    </row>
    <row r="76" spans="1:39" ht="32.1" customHeight="1" x14ac:dyDescent="0.25">
      <c r="A76" s="173"/>
      <c r="B76" s="290" t="s">
        <v>184</v>
      </c>
      <c r="C76" s="291"/>
      <c r="D76" s="292"/>
      <c r="E76" s="290" t="s">
        <v>50</v>
      </c>
      <c r="F76" s="291"/>
      <c r="G76" s="291"/>
      <c r="H76" s="291"/>
      <c r="I76" s="291"/>
      <c r="J76" s="291"/>
      <c r="K76" s="291"/>
      <c r="L76" s="291"/>
      <c r="M76" s="291"/>
      <c r="N76" s="291"/>
      <c r="O76" s="291"/>
      <c r="P76" s="291"/>
      <c r="Q76" s="292"/>
      <c r="R76" s="172" t="s">
        <v>42</v>
      </c>
      <c r="S76" s="173"/>
      <c r="T76" s="71"/>
      <c r="U76" s="71"/>
      <c r="V76" s="71"/>
      <c r="W76" s="71"/>
    </row>
    <row r="77" spans="1:39" ht="32.1" customHeight="1" x14ac:dyDescent="0.25">
      <c r="A77" s="173"/>
      <c r="B77" s="235"/>
      <c r="C77" s="235"/>
      <c r="D77" s="235"/>
      <c r="E77" s="236" t="str">
        <f>IF(B77="","Select Supply Category in Column B","")</f>
        <v>Select Supply Category in Column B</v>
      </c>
      <c r="F77" s="236"/>
      <c r="G77" s="236"/>
      <c r="H77" s="236"/>
      <c r="I77" s="236"/>
      <c r="J77" s="236"/>
      <c r="K77" s="236"/>
      <c r="L77" s="236"/>
      <c r="M77" s="236"/>
      <c r="N77" s="236"/>
      <c r="O77" s="236"/>
      <c r="P77" s="236"/>
      <c r="Q77" s="236"/>
      <c r="R77" s="124"/>
      <c r="S77" s="173"/>
      <c r="T77" s="71"/>
      <c r="U77" s="71"/>
      <c r="V77" s="71"/>
      <c r="W77" s="71"/>
    </row>
    <row r="78" spans="1:39" ht="32.1" customHeight="1" x14ac:dyDescent="0.25">
      <c r="A78" s="173"/>
      <c r="B78" s="235"/>
      <c r="C78" s="235"/>
      <c r="D78" s="235"/>
      <c r="E78" s="236" t="str">
        <f t="shared" ref="E78:E82" si="15">IF(B78="","Select Supply Category in Column B","")</f>
        <v>Select Supply Category in Column B</v>
      </c>
      <c r="F78" s="236"/>
      <c r="G78" s="236"/>
      <c r="H78" s="236"/>
      <c r="I78" s="236"/>
      <c r="J78" s="236"/>
      <c r="K78" s="236"/>
      <c r="L78" s="236"/>
      <c r="M78" s="236"/>
      <c r="N78" s="236"/>
      <c r="O78" s="236"/>
      <c r="P78" s="236"/>
      <c r="Q78" s="236"/>
      <c r="R78" s="124"/>
      <c r="S78" s="173"/>
      <c r="T78" s="71"/>
      <c r="U78" s="71"/>
      <c r="V78" s="71"/>
      <c r="W78" s="71"/>
    </row>
    <row r="79" spans="1:39" ht="32.1" customHeight="1" x14ac:dyDescent="0.25">
      <c r="A79" s="173"/>
      <c r="B79" s="235"/>
      <c r="C79" s="235"/>
      <c r="D79" s="235"/>
      <c r="E79" s="236" t="str">
        <f t="shared" si="15"/>
        <v>Select Supply Category in Column B</v>
      </c>
      <c r="F79" s="236"/>
      <c r="G79" s="236"/>
      <c r="H79" s="236"/>
      <c r="I79" s="236"/>
      <c r="J79" s="236"/>
      <c r="K79" s="236"/>
      <c r="L79" s="236"/>
      <c r="M79" s="236"/>
      <c r="N79" s="236"/>
      <c r="O79" s="236"/>
      <c r="P79" s="236"/>
      <c r="Q79" s="236"/>
      <c r="R79" s="124"/>
      <c r="S79" s="173"/>
      <c r="T79" s="71"/>
      <c r="U79" s="71"/>
      <c r="V79" s="71"/>
      <c r="W79" s="71"/>
    </row>
    <row r="80" spans="1:39" ht="32.1" customHeight="1" x14ac:dyDescent="0.25">
      <c r="A80" s="173"/>
      <c r="B80" s="235"/>
      <c r="C80" s="235"/>
      <c r="D80" s="235"/>
      <c r="E80" s="236" t="str">
        <f t="shared" si="15"/>
        <v>Select Supply Category in Column B</v>
      </c>
      <c r="F80" s="236"/>
      <c r="G80" s="236"/>
      <c r="H80" s="236"/>
      <c r="I80" s="236"/>
      <c r="J80" s="236"/>
      <c r="K80" s="236"/>
      <c r="L80" s="236"/>
      <c r="M80" s="236"/>
      <c r="N80" s="236"/>
      <c r="O80" s="236"/>
      <c r="P80" s="236"/>
      <c r="Q80" s="236"/>
      <c r="R80" s="124"/>
      <c r="S80" s="173"/>
      <c r="T80" s="71"/>
      <c r="U80" s="71"/>
      <c r="V80" s="71"/>
      <c r="W80" s="71"/>
    </row>
    <row r="81" spans="1:24" ht="32.1" customHeight="1" x14ac:dyDescent="0.25">
      <c r="A81" s="173"/>
      <c r="B81" s="235"/>
      <c r="C81" s="235"/>
      <c r="D81" s="235"/>
      <c r="E81" s="236" t="str">
        <f t="shared" si="15"/>
        <v>Select Supply Category in Column B</v>
      </c>
      <c r="F81" s="236"/>
      <c r="G81" s="236"/>
      <c r="H81" s="236"/>
      <c r="I81" s="236"/>
      <c r="J81" s="236"/>
      <c r="K81" s="236"/>
      <c r="L81" s="236"/>
      <c r="M81" s="236"/>
      <c r="N81" s="236"/>
      <c r="O81" s="236"/>
      <c r="P81" s="236"/>
      <c r="Q81" s="236"/>
      <c r="R81" s="124"/>
      <c r="S81" s="173"/>
      <c r="T81" s="71"/>
      <c r="U81" s="71"/>
      <c r="V81" s="71"/>
      <c r="W81" s="71"/>
    </row>
    <row r="82" spans="1:24" ht="32.1" customHeight="1" x14ac:dyDescent="0.25">
      <c r="A82" s="173"/>
      <c r="B82" s="235"/>
      <c r="C82" s="235"/>
      <c r="D82" s="235"/>
      <c r="E82" s="236" t="str">
        <f t="shared" si="15"/>
        <v>Select Supply Category in Column B</v>
      </c>
      <c r="F82" s="236"/>
      <c r="G82" s="236"/>
      <c r="H82" s="236"/>
      <c r="I82" s="236"/>
      <c r="J82" s="236"/>
      <c r="K82" s="236"/>
      <c r="L82" s="236"/>
      <c r="M82" s="236"/>
      <c r="N82" s="236"/>
      <c r="O82" s="236"/>
      <c r="P82" s="236"/>
      <c r="Q82" s="236"/>
      <c r="R82" s="124"/>
      <c r="S82" s="173"/>
      <c r="T82" s="71"/>
      <c r="U82" s="71"/>
      <c r="V82" s="71"/>
      <c r="W82" s="71"/>
    </row>
    <row r="83" spans="1:24" ht="32.1" customHeight="1" x14ac:dyDescent="0.25">
      <c r="A83" s="173"/>
      <c r="B83" s="226" t="s">
        <v>52</v>
      </c>
      <c r="C83" s="227"/>
      <c r="D83" s="227"/>
      <c r="E83" s="227"/>
      <c r="F83" s="227"/>
      <c r="G83" s="227"/>
      <c r="H83" s="227"/>
      <c r="I83" s="227"/>
      <c r="J83" s="227"/>
      <c r="K83" s="227"/>
      <c r="L83" s="227"/>
      <c r="M83" s="227"/>
      <c r="N83" s="227"/>
      <c r="O83" s="227"/>
      <c r="P83" s="227"/>
      <c r="Q83" s="228"/>
      <c r="R83" s="123">
        <f>ROUND(SUM(R77:R82),0)</f>
        <v>0</v>
      </c>
      <c r="S83" s="173"/>
      <c r="T83" s="71"/>
      <c r="U83" s="71"/>
      <c r="V83" s="71"/>
      <c r="W83" s="71"/>
      <c r="X83" s="45">
        <f>R83</f>
        <v>0</v>
      </c>
    </row>
    <row r="84" spans="1:24" ht="32.1" customHeight="1" x14ac:dyDescent="0.25">
      <c r="A84" s="173"/>
      <c r="B84" s="229" t="s">
        <v>59</v>
      </c>
      <c r="C84" s="230"/>
      <c r="D84" s="230"/>
      <c r="E84" s="230"/>
      <c r="F84" s="230"/>
      <c r="G84" s="230"/>
      <c r="H84" s="230"/>
      <c r="I84" s="230"/>
      <c r="J84" s="230"/>
      <c r="K84" s="230"/>
      <c r="L84" s="230"/>
      <c r="M84" s="230"/>
      <c r="N84" s="230"/>
      <c r="O84" s="230"/>
      <c r="P84" s="230"/>
      <c r="Q84" s="230"/>
      <c r="R84" s="231"/>
      <c r="S84" s="173"/>
      <c r="T84" s="71"/>
      <c r="U84" s="71"/>
      <c r="V84" s="71"/>
      <c r="W84" s="71"/>
    </row>
    <row r="85" spans="1:24" s="40" customFormat="1" ht="32.1" customHeight="1" x14ac:dyDescent="0.25">
      <c r="A85" s="173"/>
      <c r="B85" s="240" t="s">
        <v>184</v>
      </c>
      <c r="C85" s="241"/>
      <c r="D85" s="242"/>
      <c r="E85" s="293" t="s">
        <v>108</v>
      </c>
      <c r="F85" s="293"/>
      <c r="G85" s="293"/>
      <c r="H85" s="240" t="s">
        <v>109</v>
      </c>
      <c r="I85" s="241"/>
      <c r="J85" s="241"/>
      <c r="K85" s="241"/>
      <c r="L85" s="241"/>
      <c r="M85" s="241"/>
      <c r="N85" s="241"/>
      <c r="O85" s="242"/>
      <c r="P85" s="176" t="s">
        <v>292</v>
      </c>
      <c r="Q85" s="176" t="s">
        <v>104</v>
      </c>
      <c r="R85" s="177" t="s">
        <v>46</v>
      </c>
      <c r="S85" s="173"/>
      <c r="T85" s="71"/>
      <c r="U85" s="71"/>
      <c r="V85" s="71"/>
      <c r="W85" s="71"/>
    </row>
    <row r="86" spans="1:24" s="40" customFormat="1" ht="32.1" customHeight="1" x14ac:dyDescent="0.25">
      <c r="A86" s="173"/>
      <c r="B86" s="287"/>
      <c r="C86" s="288"/>
      <c r="D86" s="289"/>
      <c r="E86" s="237" t="str">
        <f>IF(B86="","Select Category in Column B","")</f>
        <v>Select Category in Column B</v>
      </c>
      <c r="F86" s="238"/>
      <c r="G86" s="239"/>
      <c r="H86" s="237" t="str">
        <f>IF(B86="","Select Category in Column B","")</f>
        <v>Select Category in Column B</v>
      </c>
      <c r="I86" s="238"/>
      <c r="J86" s="238"/>
      <c r="K86" s="238"/>
      <c r="L86" s="238"/>
      <c r="M86" s="238"/>
      <c r="N86" s="238"/>
      <c r="O86" s="239"/>
      <c r="P86" s="142"/>
      <c r="Q86" s="136"/>
      <c r="R86" s="123">
        <f>ROUND(Q86*P86,2)</f>
        <v>0</v>
      </c>
      <c r="S86" s="173"/>
      <c r="T86" s="71"/>
      <c r="U86" s="72">
        <f>IF(OR(B86='DROP-DOWNS'!$S$18,B86='DROP-DOWNS'!$S$19,B86='DROP-DOWNS'!$S$20,B86='DROP-DOWNS'!$S$21),R86,0)</f>
        <v>0</v>
      </c>
      <c r="V86" s="67"/>
      <c r="W86" s="71"/>
    </row>
    <row r="87" spans="1:24" s="40" customFormat="1" ht="32.1" customHeight="1" x14ac:dyDescent="0.25">
      <c r="A87" s="173"/>
      <c r="B87" s="287"/>
      <c r="C87" s="288"/>
      <c r="D87" s="289"/>
      <c r="E87" s="237" t="str">
        <f t="shared" ref="E87:E92" si="16">IF(B87="","Select Category in Column B","")</f>
        <v>Select Category in Column B</v>
      </c>
      <c r="F87" s="238"/>
      <c r="G87" s="239"/>
      <c r="H87" s="237" t="str">
        <f t="shared" ref="H87:H92" si="17">IF(B87="","Select Category in Column B","")</f>
        <v>Select Category in Column B</v>
      </c>
      <c r="I87" s="238"/>
      <c r="J87" s="238"/>
      <c r="K87" s="238"/>
      <c r="L87" s="238"/>
      <c r="M87" s="238"/>
      <c r="N87" s="238"/>
      <c r="O87" s="239"/>
      <c r="P87" s="142"/>
      <c r="Q87" s="136"/>
      <c r="R87" s="123">
        <f t="shared" ref="R87:R89" si="18">ROUND(Q87*P87,2)</f>
        <v>0</v>
      </c>
      <c r="S87" s="173"/>
      <c r="T87" s="71"/>
      <c r="U87" s="72">
        <f>IF(OR(B87='DROP-DOWNS'!$S$18,B87='DROP-DOWNS'!$S$19,B87='DROP-DOWNS'!$S$20,B87='DROP-DOWNS'!$S$21),R87,0)</f>
        <v>0</v>
      </c>
      <c r="V87" s="67"/>
      <c r="W87" s="71"/>
    </row>
    <row r="88" spans="1:24" s="40" customFormat="1" ht="32.1" customHeight="1" x14ac:dyDescent="0.25">
      <c r="A88" s="173"/>
      <c r="B88" s="287"/>
      <c r="C88" s="288"/>
      <c r="D88" s="289"/>
      <c r="E88" s="237" t="str">
        <f t="shared" si="16"/>
        <v>Select Category in Column B</v>
      </c>
      <c r="F88" s="238"/>
      <c r="G88" s="239"/>
      <c r="H88" s="237" t="str">
        <f t="shared" si="17"/>
        <v>Select Category in Column B</v>
      </c>
      <c r="I88" s="238"/>
      <c r="J88" s="238"/>
      <c r="K88" s="238"/>
      <c r="L88" s="238"/>
      <c r="M88" s="238"/>
      <c r="N88" s="238"/>
      <c r="O88" s="239"/>
      <c r="P88" s="142"/>
      <c r="Q88" s="136"/>
      <c r="R88" s="123">
        <f t="shared" si="18"/>
        <v>0</v>
      </c>
      <c r="S88" s="173"/>
      <c r="T88" s="71"/>
      <c r="U88" s="72">
        <f>IF(OR(B88='DROP-DOWNS'!$S$18,B88='DROP-DOWNS'!$S$19,B88='DROP-DOWNS'!$S$20,B88='DROP-DOWNS'!$S$21),R88,0)</f>
        <v>0</v>
      </c>
      <c r="V88" s="67"/>
      <c r="W88" s="71"/>
    </row>
    <row r="89" spans="1:24" s="40" customFormat="1" ht="32.1" customHeight="1" x14ac:dyDescent="0.25">
      <c r="A89" s="173"/>
      <c r="B89" s="287"/>
      <c r="C89" s="288"/>
      <c r="D89" s="289"/>
      <c r="E89" s="237" t="str">
        <f t="shared" ref="E89" si="19">IF(B89="","Select Category in Column B","")</f>
        <v>Select Category in Column B</v>
      </c>
      <c r="F89" s="238"/>
      <c r="G89" s="239"/>
      <c r="H89" s="237" t="str">
        <f t="shared" ref="H89" si="20">IF(B89="","Select Category in Column B","")</f>
        <v>Select Category in Column B</v>
      </c>
      <c r="I89" s="238"/>
      <c r="J89" s="238"/>
      <c r="K89" s="238"/>
      <c r="L89" s="238"/>
      <c r="M89" s="238"/>
      <c r="N89" s="238"/>
      <c r="O89" s="239"/>
      <c r="P89" s="142"/>
      <c r="Q89" s="136"/>
      <c r="R89" s="123">
        <f t="shared" si="18"/>
        <v>0</v>
      </c>
      <c r="S89" s="173"/>
      <c r="T89" s="71"/>
      <c r="U89" s="72">
        <f>IF(OR(B89='DROP-DOWNS'!$S$18,B89='DROP-DOWNS'!$S$19,B89='DROP-DOWNS'!$S$20,B89='DROP-DOWNS'!$S$21),R89,0)</f>
        <v>0</v>
      </c>
      <c r="V89" s="67"/>
      <c r="W89" s="71"/>
    </row>
    <row r="90" spans="1:24" s="40" customFormat="1" ht="32.1" customHeight="1" x14ac:dyDescent="0.25">
      <c r="A90" s="173"/>
      <c r="B90" s="287"/>
      <c r="C90" s="288"/>
      <c r="D90" s="289"/>
      <c r="E90" s="237" t="str">
        <f t="shared" si="16"/>
        <v>Select Category in Column B</v>
      </c>
      <c r="F90" s="238"/>
      <c r="G90" s="239"/>
      <c r="H90" s="237" t="str">
        <f t="shared" si="17"/>
        <v>Select Category in Column B</v>
      </c>
      <c r="I90" s="238"/>
      <c r="J90" s="238"/>
      <c r="K90" s="238"/>
      <c r="L90" s="238"/>
      <c r="M90" s="238"/>
      <c r="N90" s="238"/>
      <c r="O90" s="239"/>
      <c r="P90" s="143"/>
      <c r="Q90" s="136"/>
      <c r="R90" s="123">
        <f t="shared" ref="R90:R92" si="21">ROUND(Q90*P90,0)</f>
        <v>0</v>
      </c>
      <c r="S90" s="173"/>
      <c r="T90" s="71"/>
      <c r="U90" s="72">
        <f>IF(OR(B90='DROP-DOWNS'!S18,B90='DROP-DOWNS'!S19,B90='DROP-DOWNS'!S20,B90='DROP-DOWNS'!S21),R90,0)</f>
        <v>0</v>
      </c>
      <c r="V90" s="67"/>
      <c r="W90" s="71"/>
    </row>
    <row r="91" spans="1:24" s="40" customFormat="1" ht="32.1" customHeight="1" x14ac:dyDescent="0.25">
      <c r="A91" s="173"/>
      <c r="B91" s="287"/>
      <c r="C91" s="288"/>
      <c r="D91" s="289"/>
      <c r="E91" s="237" t="str">
        <f t="shared" si="16"/>
        <v>Select Category in Column B</v>
      </c>
      <c r="F91" s="238"/>
      <c r="G91" s="239"/>
      <c r="H91" s="237" t="str">
        <f t="shared" si="17"/>
        <v>Select Category in Column B</v>
      </c>
      <c r="I91" s="238"/>
      <c r="J91" s="238"/>
      <c r="K91" s="238"/>
      <c r="L91" s="238"/>
      <c r="M91" s="238"/>
      <c r="N91" s="238"/>
      <c r="O91" s="239"/>
      <c r="P91" s="143"/>
      <c r="Q91" s="136"/>
      <c r="R91" s="123">
        <f t="shared" si="21"/>
        <v>0</v>
      </c>
      <c r="S91" s="173"/>
      <c r="T91" s="71"/>
      <c r="U91" s="72">
        <f>IF(OR(B91='DROP-DOWNS'!S18,B91='DROP-DOWNS'!S19,B91='DROP-DOWNS'!S20,B91='DROP-DOWNS'!S21),R91,0)</f>
        <v>0</v>
      </c>
      <c r="V91" s="67"/>
      <c r="W91" s="71"/>
    </row>
    <row r="92" spans="1:24" s="40" customFormat="1" ht="32.1" customHeight="1" x14ac:dyDescent="0.25">
      <c r="A92" s="173"/>
      <c r="B92" s="287"/>
      <c r="C92" s="288"/>
      <c r="D92" s="289" t="str">
        <f>IF(B92="","Select Travel Category in Column B.",0)</f>
        <v>Select Travel Category in Column B.</v>
      </c>
      <c r="E92" s="237" t="str">
        <f t="shared" si="16"/>
        <v>Select Category in Column B</v>
      </c>
      <c r="F92" s="238"/>
      <c r="G92" s="239"/>
      <c r="H92" s="237" t="str">
        <f t="shared" si="17"/>
        <v>Select Category in Column B</v>
      </c>
      <c r="I92" s="238"/>
      <c r="J92" s="238"/>
      <c r="K92" s="238"/>
      <c r="L92" s="238"/>
      <c r="M92" s="238"/>
      <c r="N92" s="238"/>
      <c r="O92" s="239"/>
      <c r="P92" s="143"/>
      <c r="Q92" s="136"/>
      <c r="R92" s="123">
        <f t="shared" si="21"/>
        <v>0</v>
      </c>
      <c r="S92" s="173"/>
      <c r="T92" s="71"/>
      <c r="U92" s="72">
        <f>IF(OR(B92='DROP-DOWNS'!S18,B92='DROP-DOWNS'!S19,B92='DROP-DOWNS'!S20,B92='DROP-DOWNS'!S21),R92,0)</f>
        <v>0</v>
      </c>
      <c r="V92" s="67"/>
      <c r="W92" s="71"/>
    </row>
    <row r="93" spans="1:24" ht="32.1" customHeight="1" x14ac:dyDescent="0.25">
      <c r="A93" s="173"/>
      <c r="B93" s="226" t="s">
        <v>53</v>
      </c>
      <c r="C93" s="227"/>
      <c r="D93" s="227"/>
      <c r="E93" s="227"/>
      <c r="F93" s="227"/>
      <c r="G93" s="227"/>
      <c r="H93" s="227"/>
      <c r="I93" s="227"/>
      <c r="J93" s="227"/>
      <c r="K93" s="227"/>
      <c r="L93" s="227"/>
      <c r="M93" s="227"/>
      <c r="N93" s="227"/>
      <c r="O93" s="227"/>
      <c r="P93" s="227"/>
      <c r="Q93" s="228"/>
      <c r="R93" s="123">
        <f>ROUND(SUM(R86:R92),0)</f>
        <v>0</v>
      </c>
      <c r="S93" s="173"/>
      <c r="T93" s="71"/>
      <c r="U93" s="61">
        <f>SUM(U86:U92)</f>
        <v>0</v>
      </c>
      <c r="V93" s="67"/>
      <c r="W93" s="71"/>
      <c r="X93" s="45">
        <f>R93</f>
        <v>0</v>
      </c>
    </row>
    <row r="94" spans="1:24" ht="32.1" customHeight="1" x14ac:dyDescent="0.25">
      <c r="A94" s="173"/>
      <c r="B94" s="229" t="s">
        <v>60</v>
      </c>
      <c r="C94" s="230"/>
      <c r="D94" s="230"/>
      <c r="E94" s="230"/>
      <c r="F94" s="230"/>
      <c r="G94" s="230"/>
      <c r="H94" s="230"/>
      <c r="I94" s="230"/>
      <c r="J94" s="230"/>
      <c r="K94" s="230"/>
      <c r="L94" s="230"/>
      <c r="M94" s="230"/>
      <c r="N94" s="230"/>
      <c r="O94" s="230"/>
      <c r="P94" s="230"/>
      <c r="Q94" s="230"/>
      <c r="R94" s="231"/>
      <c r="S94" s="173"/>
      <c r="T94" s="71"/>
      <c r="U94" s="71"/>
      <c r="V94" s="68"/>
      <c r="W94" s="71"/>
    </row>
    <row r="95" spans="1:24" ht="32.1" customHeight="1" x14ac:dyDescent="0.25">
      <c r="A95" s="173"/>
      <c r="B95" s="266" t="s">
        <v>68</v>
      </c>
      <c r="C95" s="267"/>
      <c r="D95" s="268"/>
      <c r="E95" s="266" t="s">
        <v>203</v>
      </c>
      <c r="F95" s="267"/>
      <c r="G95" s="267"/>
      <c r="H95" s="267"/>
      <c r="I95" s="267"/>
      <c r="J95" s="267"/>
      <c r="K95" s="267"/>
      <c r="L95" s="267"/>
      <c r="M95" s="267"/>
      <c r="N95" s="267"/>
      <c r="O95" s="267"/>
      <c r="P95" s="267"/>
      <c r="Q95" s="267"/>
      <c r="R95" s="268"/>
      <c r="S95" s="173"/>
      <c r="T95" s="71"/>
      <c r="U95" s="71"/>
      <c r="V95" s="68"/>
      <c r="W95" s="71"/>
    </row>
    <row r="96" spans="1:24" ht="32.1" customHeight="1" x14ac:dyDescent="0.25">
      <c r="A96" s="173"/>
      <c r="B96" s="235"/>
      <c r="C96" s="235"/>
      <c r="D96" s="235"/>
      <c r="E96" s="236" t="str">
        <f>IF(B96="","Select Category in Column B","")</f>
        <v>Select Category in Column B</v>
      </c>
      <c r="F96" s="236"/>
      <c r="G96" s="236"/>
      <c r="H96" s="236"/>
      <c r="I96" s="236"/>
      <c r="J96" s="236"/>
      <c r="K96" s="236"/>
      <c r="L96" s="236"/>
      <c r="M96" s="236"/>
      <c r="N96" s="236"/>
      <c r="O96" s="236"/>
      <c r="P96" s="236"/>
      <c r="Q96" s="236"/>
      <c r="R96" s="137">
        <v>0</v>
      </c>
      <c r="S96" s="173"/>
      <c r="T96" s="71"/>
      <c r="U96" s="71"/>
      <c r="V96" s="67"/>
      <c r="W96" s="71"/>
    </row>
    <row r="97" spans="1:24" ht="32.1" customHeight="1" x14ac:dyDescent="0.25">
      <c r="A97" s="173"/>
      <c r="B97" s="235"/>
      <c r="C97" s="235"/>
      <c r="D97" s="235"/>
      <c r="E97" s="236" t="str">
        <f t="shared" ref="E97:E101" si="22">IF(B97="","Select Category in Column B","")</f>
        <v>Select Category in Column B</v>
      </c>
      <c r="F97" s="236"/>
      <c r="G97" s="236"/>
      <c r="H97" s="236"/>
      <c r="I97" s="236"/>
      <c r="J97" s="236"/>
      <c r="K97" s="236"/>
      <c r="L97" s="236"/>
      <c r="M97" s="236"/>
      <c r="N97" s="236"/>
      <c r="O97" s="236"/>
      <c r="P97" s="236"/>
      <c r="Q97" s="236"/>
      <c r="R97" s="137">
        <v>0</v>
      </c>
      <c r="S97" s="173"/>
      <c r="T97" s="71"/>
      <c r="U97" s="71"/>
      <c r="V97" s="67"/>
      <c r="W97" s="71"/>
    </row>
    <row r="98" spans="1:24" ht="32.1" customHeight="1" x14ac:dyDescent="0.25">
      <c r="A98" s="173"/>
      <c r="B98" s="235"/>
      <c r="C98" s="235"/>
      <c r="D98" s="235"/>
      <c r="E98" s="236" t="str">
        <f t="shared" si="22"/>
        <v>Select Category in Column B</v>
      </c>
      <c r="F98" s="236"/>
      <c r="G98" s="236"/>
      <c r="H98" s="236"/>
      <c r="I98" s="236"/>
      <c r="J98" s="236"/>
      <c r="K98" s="236"/>
      <c r="L98" s="236"/>
      <c r="M98" s="236"/>
      <c r="N98" s="236"/>
      <c r="O98" s="236"/>
      <c r="P98" s="236"/>
      <c r="Q98" s="236"/>
      <c r="R98" s="137"/>
      <c r="S98" s="173"/>
      <c r="T98" s="71"/>
      <c r="U98" s="71"/>
      <c r="V98" s="68"/>
      <c r="W98" s="71"/>
    </row>
    <row r="99" spans="1:24" ht="32.1" customHeight="1" x14ac:dyDescent="0.25">
      <c r="A99" s="173"/>
      <c r="B99" s="235"/>
      <c r="C99" s="235"/>
      <c r="D99" s="235"/>
      <c r="E99" s="236" t="str">
        <f t="shared" si="22"/>
        <v>Select Category in Column B</v>
      </c>
      <c r="F99" s="236"/>
      <c r="G99" s="236"/>
      <c r="H99" s="236"/>
      <c r="I99" s="236"/>
      <c r="J99" s="236"/>
      <c r="K99" s="236"/>
      <c r="L99" s="236"/>
      <c r="M99" s="236"/>
      <c r="N99" s="236"/>
      <c r="O99" s="236"/>
      <c r="P99" s="236"/>
      <c r="Q99" s="236"/>
      <c r="R99" s="137"/>
      <c r="S99" s="173"/>
      <c r="T99" s="71"/>
      <c r="U99" s="71"/>
      <c r="V99" s="71"/>
      <c r="W99" s="71"/>
    </row>
    <row r="100" spans="1:24" ht="32.1" customHeight="1" x14ac:dyDescent="0.25">
      <c r="A100" s="173"/>
      <c r="B100" s="235"/>
      <c r="C100" s="235"/>
      <c r="D100" s="235"/>
      <c r="E100" s="236" t="str">
        <f t="shared" si="22"/>
        <v>Select Category in Column B</v>
      </c>
      <c r="F100" s="236"/>
      <c r="G100" s="236"/>
      <c r="H100" s="236"/>
      <c r="I100" s="236"/>
      <c r="J100" s="236"/>
      <c r="K100" s="236"/>
      <c r="L100" s="236"/>
      <c r="M100" s="236"/>
      <c r="N100" s="236"/>
      <c r="O100" s="236"/>
      <c r="P100" s="236"/>
      <c r="Q100" s="236"/>
      <c r="R100" s="137"/>
      <c r="S100" s="173"/>
      <c r="T100" s="71"/>
      <c r="U100" s="71"/>
      <c r="V100" s="71"/>
      <c r="W100" s="71"/>
    </row>
    <row r="101" spans="1:24" ht="32.1" customHeight="1" x14ac:dyDescent="0.25">
      <c r="A101" s="173"/>
      <c r="B101" s="235"/>
      <c r="C101" s="235"/>
      <c r="D101" s="235"/>
      <c r="E101" s="236" t="str">
        <f t="shared" si="22"/>
        <v>Select Category in Column B</v>
      </c>
      <c r="F101" s="236"/>
      <c r="G101" s="236"/>
      <c r="H101" s="236"/>
      <c r="I101" s="236"/>
      <c r="J101" s="236"/>
      <c r="K101" s="236"/>
      <c r="L101" s="236"/>
      <c r="M101" s="236"/>
      <c r="N101" s="236"/>
      <c r="O101" s="236"/>
      <c r="P101" s="236"/>
      <c r="Q101" s="236"/>
      <c r="R101" s="137"/>
      <c r="S101" s="173"/>
      <c r="T101" s="71"/>
      <c r="U101" s="71"/>
      <c r="V101" s="71"/>
      <c r="W101" s="71"/>
    </row>
    <row r="102" spans="1:24" ht="32.1" customHeight="1" x14ac:dyDescent="0.25">
      <c r="A102" s="173"/>
      <c r="B102" s="226" t="s">
        <v>69</v>
      </c>
      <c r="C102" s="227"/>
      <c r="D102" s="227"/>
      <c r="E102" s="227"/>
      <c r="F102" s="227"/>
      <c r="G102" s="227"/>
      <c r="H102" s="227"/>
      <c r="I102" s="227"/>
      <c r="J102" s="227"/>
      <c r="K102" s="227"/>
      <c r="L102" s="227"/>
      <c r="M102" s="227"/>
      <c r="N102" s="227"/>
      <c r="O102" s="227"/>
      <c r="P102" s="227"/>
      <c r="Q102" s="228"/>
      <c r="R102" s="138">
        <f>ROUND(SUM(R96:R101),0)</f>
        <v>0</v>
      </c>
      <c r="S102" s="173"/>
      <c r="T102" s="71"/>
      <c r="U102" s="71"/>
      <c r="V102" s="71"/>
      <c r="W102" s="71"/>
      <c r="X102" s="45">
        <f>R102</f>
        <v>0</v>
      </c>
    </row>
    <row r="103" spans="1:24" ht="15.75" customHeight="1" x14ac:dyDescent="0.25">
      <c r="A103" s="173"/>
      <c r="B103" s="264" t="s">
        <v>61</v>
      </c>
      <c r="C103" s="265"/>
      <c r="D103" s="265"/>
      <c r="E103" s="265"/>
      <c r="F103" s="265"/>
      <c r="G103" s="265"/>
      <c r="H103" s="265"/>
      <c r="I103" s="265"/>
      <c r="J103" s="265"/>
      <c r="K103" s="265"/>
      <c r="L103" s="265"/>
      <c r="M103" s="265"/>
      <c r="N103" s="265"/>
      <c r="O103" s="265"/>
      <c r="P103" s="265"/>
      <c r="Q103" s="265"/>
      <c r="R103" s="231"/>
      <c r="S103" s="173"/>
      <c r="T103" s="71"/>
      <c r="U103" s="71"/>
      <c r="V103" s="71"/>
      <c r="W103" s="71"/>
    </row>
    <row r="104" spans="1:24" ht="15.75" customHeight="1" x14ac:dyDescent="0.25">
      <c r="A104" s="173"/>
      <c r="B104" s="178"/>
      <c r="C104" s="179"/>
      <c r="D104" s="179"/>
      <c r="E104" s="179"/>
      <c r="F104" s="179"/>
      <c r="G104" s="179"/>
      <c r="H104" s="179"/>
      <c r="I104" s="179"/>
      <c r="J104" s="179"/>
      <c r="K104" s="179"/>
      <c r="L104" s="179"/>
      <c r="M104" s="179"/>
      <c r="N104" s="179"/>
      <c r="O104" s="179"/>
      <c r="P104" s="179"/>
      <c r="Q104" s="180"/>
      <c r="R104" s="181"/>
      <c r="S104" s="173"/>
      <c r="T104" s="71"/>
      <c r="U104" s="71"/>
      <c r="V104" s="71"/>
      <c r="W104" s="71"/>
    </row>
    <row r="105" spans="1:24" ht="15.6" customHeight="1" x14ac:dyDescent="0.25">
      <c r="A105" s="173"/>
      <c r="B105" s="182"/>
      <c r="C105" s="278" t="s">
        <v>119</v>
      </c>
      <c r="D105" s="278"/>
      <c r="E105" s="278"/>
      <c r="F105" s="278"/>
      <c r="G105" s="278"/>
      <c r="H105" s="183"/>
      <c r="I105" s="281" t="s">
        <v>129</v>
      </c>
      <c r="J105" s="282"/>
      <c r="K105" s="282"/>
      <c r="L105" s="282"/>
      <c r="M105" s="282"/>
      <c r="N105" s="283"/>
      <c r="O105" s="284"/>
      <c r="P105" s="285"/>
      <c r="Q105" s="184"/>
      <c r="R105" s="185"/>
      <c r="S105" s="173"/>
      <c r="T105" s="71"/>
      <c r="U105" s="73">
        <f>O105</f>
        <v>0</v>
      </c>
      <c r="V105" s="71"/>
      <c r="W105" s="71"/>
    </row>
    <row r="106" spans="1:24" ht="14.1" hidden="1" customHeight="1" x14ac:dyDescent="0.25">
      <c r="A106" s="173"/>
      <c r="B106" s="182"/>
      <c r="C106" s="179"/>
      <c r="D106" s="179"/>
      <c r="E106" s="179"/>
      <c r="F106" s="179"/>
      <c r="G106" s="179"/>
      <c r="H106" s="183"/>
      <c r="I106" s="286" t="s">
        <v>101</v>
      </c>
      <c r="J106" s="262"/>
      <c r="K106" s="262"/>
      <c r="L106" s="262"/>
      <c r="M106" s="262"/>
      <c r="N106" s="186"/>
      <c r="O106" s="271">
        <f>(R102+R93+R83+R74+R66+R57+R52+R44+R16)-F130</f>
        <v>0</v>
      </c>
      <c r="P106" s="270"/>
      <c r="Q106" s="184"/>
      <c r="R106" s="185"/>
      <c r="S106" s="173"/>
      <c r="T106" s="71"/>
      <c r="U106" s="71"/>
      <c r="V106" s="71"/>
      <c r="W106" s="71"/>
    </row>
    <row r="107" spans="1:24" ht="14.1" hidden="1" customHeight="1" x14ac:dyDescent="0.25">
      <c r="A107" s="173"/>
      <c r="B107" s="182" t="s">
        <v>102</v>
      </c>
      <c r="C107" s="187"/>
      <c r="D107" s="187"/>
      <c r="E107" s="187"/>
      <c r="F107" s="187"/>
      <c r="G107" s="187"/>
      <c r="H107" s="183"/>
      <c r="I107" s="188"/>
      <c r="J107" s="186"/>
      <c r="K107" s="186"/>
      <c r="L107" s="186"/>
      <c r="M107" s="186"/>
      <c r="N107" s="186"/>
      <c r="O107" s="269">
        <f>(O105+1)*O106</f>
        <v>0</v>
      </c>
      <c r="P107" s="270"/>
      <c r="Q107" s="184"/>
      <c r="R107" s="185"/>
      <c r="S107" s="173"/>
      <c r="T107" s="71"/>
      <c r="U107" s="71"/>
      <c r="V107" s="71"/>
      <c r="W107" s="71"/>
    </row>
    <row r="108" spans="1:24" ht="15.75" customHeight="1" x14ac:dyDescent="0.25">
      <c r="A108" s="173"/>
      <c r="B108" s="182"/>
      <c r="C108" s="278" t="s">
        <v>112</v>
      </c>
      <c r="D108" s="278"/>
      <c r="E108" s="278"/>
      <c r="F108" s="278"/>
      <c r="G108" s="198">
        <f>F123</f>
        <v>0</v>
      </c>
      <c r="H108" s="183"/>
      <c r="I108" s="179"/>
      <c r="J108" s="179"/>
      <c r="K108" s="179"/>
      <c r="L108" s="179"/>
      <c r="M108" s="179"/>
      <c r="N108" s="179"/>
      <c r="O108" s="179"/>
      <c r="P108" s="179"/>
      <c r="Q108" s="184"/>
      <c r="R108" s="185"/>
      <c r="S108" s="173"/>
      <c r="T108" s="71"/>
      <c r="U108" s="71"/>
      <c r="V108" s="71"/>
      <c r="W108" s="71"/>
    </row>
    <row r="109" spans="1:24" ht="15.75" customHeight="1" x14ac:dyDescent="0.25">
      <c r="A109" s="173"/>
      <c r="B109" s="182"/>
      <c r="C109" s="278" t="s">
        <v>260</v>
      </c>
      <c r="D109" s="278"/>
      <c r="E109" s="278"/>
      <c r="F109" s="278"/>
      <c r="G109" s="198">
        <f>F124+F125+F126+F127+F128</f>
        <v>0</v>
      </c>
      <c r="H109" s="183"/>
      <c r="I109" s="189"/>
      <c r="J109" s="189"/>
      <c r="K109" s="189"/>
      <c r="L109" s="189"/>
      <c r="M109" s="189"/>
      <c r="N109" s="189"/>
      <c r="O109" s="189"/>
      <c r="P109" s="189"/>
      <c r="Q109" s="184"/>
      <c r="R109" s="185"/>
      <c r="S109" s="173"/>
      <c r="T109" s="71"/>
      <c r="U109" s="71"/>
      <c r="V109" s="71"/>
      <c r="W109" s="71"/>
    </row>
    <row r="110" spans="1:24" ht="15.75" customHeight="1" x14ac:dyDescent="0.25">
      <c r="A110" s="173"/>
      <c r="B110" s="182"/>
      <c r="C110" s="278" t="s">
        <v>113</v>
      </c>
      <c r="D110" s="278"/>
      <c r="E110" s="278"/>
      <c r="F110" s="278"/>
      <c r="G110" s="198">
        <f>R116</f>
        <v>0</v>
      </c>
      <c r="H110" s="183"/>
      <c r="I110" s="281" t="s">
        <v>100</v>
      </c>
      <c r="J110" s="282"/>
      <c r="K110" s="282"/>
      <c r="L110" s="282"/>
      <c r="M110" s="282"/>
      <c r="N110" s="283"/>
      <c r="O110" s="279">
        <f>F133</f>
        <v>0</v>
      </c>
      <c r="P110" s="280"/>
      <c r="Q110" s="184"/>
      <c r="R110" s="185"/>
      <c r="S110" s="173"/>
      <c r="T110" s="71"/>
      <c r="U110" s="71"/>
      <c r="V110" s="71"/>
      <c r="W110" s="71"/>
    </row>
    <row r="111" spans="1:24" ht="16.5" customHeight="1" x14ac:dyDescent="0.25">
      <c r="A111" s="173"/>
      <c r="B111" s="182"/>
      <c r="C111" s="183"/>
      <c r="D111" s="262"/>
      <c r="E111" s="262"/>
      <c r="F111" s="262"/>
      <c r="G111" s="183"/>
      <c r="H111" s="183"/>
      <c r="I111" s="183"/>
      <c r="J111" s="183"/>
      <c r="K111" s="183"/>
      <c r="L111" s="183"/>
      <c r="M111" s="263"/>
      <c r="N111" s="263"/>
      <c r="O111" s="263"/>
      <c r="P111" s="263"/>
      <c r="Q111" s="263"/>
      <c r="R111" s="190" t="s">
        <v>46</v>
      </c>
      <c r="S111" s="173"/>
      <c r="T111" s="71"/>
      <c r="U111" s="71"/>
      <c r="V111" s="71"/>
      <c r="W111" s="71"/>
    </row>
    <row r="112" spans="1:24" x14ac:dyDescent="0.25">
      <c r="A112" s="173"/>
      <c r="B112" s="191"/>
      <c r="C112" s="227"/>
      <c r="D112" s="227"/>
      <c r="E112" s="227"/>
      <c r="F112" s="192"/>
      <c r="G112" s="192"/>
      <c r="H112" s="192"/>
      <c r="I112" s="227" t="s">
        <v>120</v>
      </c>
      <c r="J112" s="227"/>
      <c r="K112" s="227"/>
      <c r="L112" s="227"/>
      <c r="M112" s="227"/>
      <c r="N112" s="227"/>
      <c r="O112" s="227"/>
      <c r="P112" s="227"/>
      <c r="Q112" s="228"/>
      <c r="R112" s="193"/>
      <c r="S112" s="173"/>
      <c r="T112" s="71"/>
      <c r="U112" s="71"/>
      <c r="V112" s="71"/>
      <c r="W112" s="71"/>
      <c r="X112" s="45">
        <f>R112</f>
        <v>0</v>
      </c>
    </row>
    <row r="113" spans="1:24" ht="15.75" customHeight="1" x14ac:dyDescent="0.25">
      <c r="A113" s="173"/>
      <c r="B113" s="264" t="s">
        <v>62</v>
      </c>
      <c r="C113" s="265"/>
      <c r="D113" s="265"/>
      <c r="E113" s="265"/>
      <c r="F113" s="265"/>
      <c r="G113" s="265"/>
      <c r="H113" s="265"/>
      <c r="I113" s="265"/>
      <c r="J113" s="265"/>
      <c r="K113" s="265"/>
      <c r="L113" s="265"/>
      <c r="M113" s="265"/>
      <c r="N113" s="265"/>
      <c r="O113" s="265"/>
      <c r="P113" s="265"/>
      <c r="Q113" s="265"/>
      <c r="R113" s="194"/>
      <c r="S113" s="173"/>
      <c r="T113" s="71"/>
      <c r="U113" s="71"/>
      <c r="V113" s="71"/>
      <c r="W113" s="71"/>
    </row>
    <row r="114" spans="1:24" s="40" customFormat="1" ht="39.950000000000003" customHeight="1" x14ac:dyDescent="0.25">
      <c r="A114" s="173"/>
      <c r="B114" s="272" t="s">
        <v>70</v>
      </c>
      <c r="C114" s="273"/>
      <c r="D114" s="273"/>
      <c r="E114" s="273"/>
      <c r="F114" s="273"/>
      <c r="G114" s="273"/>
      <c r="H114" s="273"/>
      <c r="I114" s="273"/>
      <c r="J114" s="273"/>
      <c r="K114" s="273"/>
      <c r="L114" s="273"/>
      <c r="M114" s="273"/>
      <c r="N114" s="273"/>
      <c r="O114" s="273"/>
      <c r="P114" s="273"/>
      <c r="Q114" s="274"/>
      <c r="R114" s="195" t="s">
        <v>46</v>
      </c>
      <c r="S114" s="173"/>
      <c r="T114" s="71"/>
      <c r="U114" s="71"/>
      <c r="V114" s="71"/>
      <c r="W114" s="71"/>
    </row>
    <row r="115" spans="1:24" ht="30" customHeight="1" x14ac:dyDescent="0.25">
      <c r="A115" s="173"/>
      <c r="B115" s="275"/>
      <c r="C115" s="276"/>
      <c r="D115" s="276"/>
      <c r="E115" s="276"/>
      <c r="F115" s="276"/>
      <c r="G115" s="276"/>
      <c r="H115" s="276"/>
      <c r="I115" s="276"/>
      <c r="J115" s="276"/>
      <c r="K115" s="276"/>
      <c r="L115" s="276"/>
      <c r="M115" s="276"/>
      <c r="N115" s="276"/>
      <c r="O115" s="276"/>
      <c r="P115" s="276"/>
      <c r="Q115" s="277"/>
      <c r="R115" s="140"/>
      <c r="S115" s="173"/>
      <c r="T115" s="71"/>
      <c r="U115" s="71"/>
      <c r="V115" s="71"/>
      <c r="W115" s="71"/>
    </row>
    <row r="116" spans="1:24" ht="18.600000000000001" customHeight="1" x14ac:dyDescent="0.25">
      <c r="A116" s="173"/>
      <c r="B116" s="226" t="s">
        <v>71</v>
      </c>
      <c r="C116" s="227"/>
      <c r="D116" s="227"/>
      <c r="E116" s="227"/>
      <c r="F116" s="227"/>
      <c r="G116" s="227"/>
      <c r="H116" s="227"/>
      <c r="I116" s="227"/>
      <c r="J116" s="227"/>
      <c r="K116" s="227"/>
      <c r="L116" s="227"/>
      <c r="M116" s="227"/>
      <c r="N116" s="227"/>
      <c r="O116" s="227"/>
      <c r="P116" s="227"/>
      <c r="Q116" s="228"/>
      <c r="R116" s="135">
        <f>ROUND(R115,0)</f>
        <v>0</v>
      </c>
      <c r="S116" s="173"/>
      <c r="T116" s="71"/>
      <c r="U116" s="71"/>
      <c r="V116" s="71"/>
      <c r="W116" s="71"/>
      <c r="X116" s="45">
        <f>R116</f>
        <v>0</v>
      </c>
    </row>
    <row r="117" spans="1:24" ht="18.600000000000001" customHeight="1" x14ac:dyDescent="0.25">
      <c r="A117" s="173"/>
      <c r="B117" s="196"/>
      <c r="C117" s="197"/>
      <c r="D117" s="197"/>
      <c r="E117" s="197"/>
      <c r="F117" s="197"/>
      <c r="G117" s="197"/>
      <c r="H117" s="197"/>
      <c r="I117" s="197"/>
      <c r="J117" s="197"/>
      <c r="K117" s="197"/>
      <c r="L117" s="197"/>
      <c r="M117" s="197"/>
      <c r="N117" s="197"/>
      <c r="O117" s="197"/>
      <c r="P117" s="197"/>
      <c r="Q117" s="197"/>
      <c r="R117" s="194"/>
      <c r="S117" s="173"/>
      <c r="T117" s="71"/>
      <c r="U117" s="71"/>
      <c r="V117" s="71"/>
      <c r="W117" s="71"/>
      <c r="X117" s="45"/>
    </row>
    <row r="118" spans="1:24" ht="34.5" customHeight="1" x14ac:dyDescent="0.25">
      <c r="A118" s="173"/>
      <c r="B118" s="259" t="s">
        <v>54</v>
      </c>
      <c r="C118" s="260"/>
      <c r="D118" s="260"/>
      <c r="E118" s="260"/>
      <c r="F118" s="260"/>
      <c r="G118" s="260"/>
      <c r="H118" s="260"/>
      <c r="I118" s="260"/>
      <c r="J118" s="260"/>
      <c r="K118" s="260"/>
      <c r="L118" s="260"/>
      <c r="M118" s="260"/>
      <c r="N118" s="260"/>
      <c r="O118" s="260"/>
      <c r="P118" s="260"/>
      <c r="Q118" s="261"/>
      <c r="R118" s="141">
        <f>SUM(R116+R112+R102+R93+R83+R74+R66+R57+R52+R44+R16)</f>
        <v>0</v>
      </c>
      <c r="S118" s="173"/>
      <c r="T118" s="71"/>
      <c r="U118" s="62"/>
      <c r="V118" s="63"/>
      <c r="W118" s="71"/>
    </row>
    <row r="119" spans="1:24" ht="15" customHeight="1" x14ac:dyDescent="0.25">
      <c r="A119" s="173"/>
      <c r="B119" s="173"/>
      <c r="C119" s="173"/>
      <c r="D119" s="173"/>
      <c r="E119" s="173"/>
      <c r="F119" s="173"/>
      <c r="G119" s="173"/>
      <c r="H119" s="173"/>
      <c r="I119" s="173"/>
      <c r="J119" s="173"/>
      <c r="K119" s="173"/>
      <c r="L119" s="173"/>
      <c r="M119" s="173"/>
      <c r="N119" s="173"/>
      <c r="O119" s="173"/>
      <c r="P119" s="173"/>
      <c r="Q119" s="173"/>
      <c r="R119" s="173"/>
      <c r="S119" s="173"/>
      <c r="T119" s="71"/>
      <c r="U119" s="62" t="s">
        <v>103</v>
      </c>
      <c r="V119" s="63">
        <f>U93+R102+R60+R64+R52+R16</f>
        <v>0</v>
      </c>
      <c r="W119" s="71"/>
    </row>
    <row r="120" spans="1:24" s="151" customFormat="1" x14ac:dyDescent="0.25">
      <c r="A120" s="173"/>
      <c r="B120" s="173"/>
      <c r="C120" s="173"/>
      <c r="D120" s="173"/>
      <c r="E120" s="173"/>
      <c r="F120" s="173"/>
      <c r="G120" s="173"/>
      <c r="H120" s="173"/>
      <c r="I120" s="173"/>
      <c r="J120" s="173"/>
      <c r="K120" s="173"/>
      <c r="L120" s="173"/>
      <c r="M120" s="173"/>
      <c r="N120" s="173"/>
      <c r="O120" s="173"/>
      <c r="P120" s="173"/>
      <c r="Q120" s="173"/>
      <c r="R120" s="173"/>
      <c r="S120" s="173"/>
      <c r="T120" s="149"/>
      <c r="U120" s="149"/>
      <c r="V120" s="149"/>
      <c r="W120" s="149"/>
    </row>
    <row r="121" spans="1:24" s="151" customFormat="1" x14ac:dyDescent="0.25">
      <c r="E121" s="152"/>
      <c r="F121" s="153"/>
      <c r="G121" s="154"/>
      <c r="H121" s="154"/>
      <c r="I121" s="154"/>
      <c r="J121" s="154"/>
      <c r="K121" s="154"/>
      <c r="L121" s="155"/>
      <c r="M121" s="156"/>
      <c r="N121" s="156"/>
      <c r="O121" s="155"/>
      <c r="P121" s="153"/>
      <c r="S121" s="150"/>
      <c r="V121" s="157"/>
    </row>
    <row r="122" spans="1:24" s="151" customFormat="1" x14ac:dyDescent="0.25">
      <c r="C122" s="158" t="s">
        <v>118</v>
      </c>
      <c r="D122" s="158"/>
      <c r="E122" s="159"/>
      <c r="F122" s="160"/>
      <c r="G122" s="154"/>
      <c r="H122" s="154"/>
      <c r="I122" s="154"/>
      <c r="J122" s="154"/>
      <c r="K122" s="154"/>
      <c r="L122" s="155"/>
      <c r="M122" s="156"/>
      <c r="N122" s="156"/>
      <c r="O122" s="155"/>
      <c r="P122" s="153"/>
      <c r="S122" s="150"/>
    </row>
    <row r="123" spans="1:24" s="151" customFormat="1" x14ac:dyDescent="0.25">
      <c r="C123" s="158" t="s">
        <v>112</v>
      </c>
      <c r="D123" s="158"/>
      <c r="E123" s="159"/>
      <c r="F123" s="161">
        <f>R57</f>
        <v>0</v>
      </c>
      <c r="G123" s="154"/>
      <c r="H123" s="154"/>
      <c r="I123" s="154"/>
      <c r="J123" s="154"/>
      <c r="K123" s="154"/>
      <c r="L123" s="155"/>
      <c r="M123" s="156"/>
      <c r="N123" s="156"/>
      <c r="O123" s="155"/>
      <c r="P123" s="153"/>
      <c r="S123" s="150"/>
    </row>
    <row r="124" spans="1:24" s="151" customFormat="1" x14ac:dyDescent="0.25">
      <c r="C124" s="158" t="s">
        <v>114</v>
      </c>
      <c r="D124" s="158"/>
      <c r="E124" s="159">
        <f>R69</f>
        <v>0</v>
      </c>
      <c r="F124" s="161">
        <f>IF(E124&gt;25000,(E124-25000),0)</f>
        <v>0</v>
      </c>
      <c r="G124" s="154"/>
      <c r="H124" s="154"/>
      <c r="I124" s="154"/>
      <c r="J124" s="154"/>
      <c r="K124" s="154"/>
      <c r="L124" s="155"/>
      <c r="M124" s="156"/>
      <c r="N124" s="156"/>
      <c r="O124" s="155"/>
      <c r="P124" s="153"/>
      <c r="S124" s="150"/>
    </row>
    <row r="125" spans="1:24" s="151" customFormat="1" x14ac:dyDescent="0.25">
      <c r="C125" s="158" t="s">
        <v>115</v>
      </c>
      <c r="D125" s="158"/>
      <c r="E125" s="159">
        <f t="shared" ref="E125:E128" si="23">R70</f>
        <v>0</v>
      </c>
      <c r="F125" s="161">
        <f>IF(E125&gt;25000,(E125-25000),0)</f>
        <v>0</v>
      </c>
      <c r="G125" s="154"/>
      <c r="H125" s="154"/>
      <c r="I125" s="154"/>
      <c r="J125" s="154"/>
      <c r="K125" s="154"/>
      <c r="L125" s="155"/>
      <c r="M125" s="156"/>
      <c r="N125" s="156"/>
      <c r="O125" s="155"/>
      <c r="P125" s="153"/>
      <c r="S125" s="150"/>
    </row>
    <row r="126" spans="1:24" s="151" customFormat="1" x14ac:dyDescent="0.25">
      <c r="C126" s="158" t="s">
        <v>116</v>
      </c>
      <c r="D126" s="158"/>
      <c r="E126" s="159">
        <f t="shared" si="23"/>
        <v>0</v>
      </c>
      <c r="F126" s="161">
        <f>IF(E126&gt;25000,(E126-25000),0)</f>
        <v>0</v>
      </c>
      <c r="G126" s="154"/>
      <c r="H126" s="154"/>
      <c r="I126" s="154"/>
      <c r="J126" s="154"/>
      <c r="K126" s="154"/>
      <c r="L126" s="155"/>
      <c r="M126" s="156"/>
      <c r="N126" s="156"/>
      <c r="O126" s="155"/>
      <c r="P126" s="153"/>
      <c r="S126" s="150"/>
    </row>
    <row r="127" spans="1:24" s="151" customFormat="1" x14ac:dyDescent="0.25">
      <c r="C127" s="158" t="s">
        <v>117</v>
      </c>
      <c r="D127" s="158"/>
      <c r="E127" s="159">
        <f t="shared" si="23"/>
        <v>0</v>
      </c>
      <c r="F127" s="161">
        <f>IF(E127&gt;25000,(E127-25000),0)</f>
        <v>0</v>
      </c>
      <c r="G127" s="154"/>
      <c r="H127" s="154"/>
      <c r="I127" s="154"/>
      <c r="J127" s="154"/>
      <c r="K127" s="154"/>
      <c r="L127" s="155"/>
      <c r="M127" s="156"/>
      <c r="N127" s="156"/>
      <c r="O127" s="155"/>
      <c r="P127" s="153"/>
      <c r="S127" s="150"/>
    </row>
    <row r="128" spans="1:24" s="151" customFormat="1" x14ac:dyDescent="0.25">
      <c r="C128" s="158" t="s">
        <v>281</v>
      </c>
      <c r="D128" s="158"/>
      <c r="E128" s="159">
        <f t="shared" si="23"/>
        <v>0</v>
      </c>
      <c r="F128" s="161">
        <f>IF(E128&gt;25000,(E128-25000),0)</f>
        <v>0</v>
      </c>
      <c r="G128" s="154"/>
      <c r="H128" s="154"/>
      <c r="I128" s="154"/>
      <c r="J128" s="154"/>
      <c r="K128" s="154"/>
      <c r="L128" s="155"/>
      <c r="M128" s="156"/>
      <c r="N128" s="156"/>
      <c r="O128" s="155"/>
      <c r="P128" s="153"/>
      <c r="S128" s="150"/>
    </row>
    <row r="129" spans="3:19" s="151" customFormat="1" x14ac:dyDescent="0.25">
      <c r="C129" s="158" t="s">
        <v>113</v>
      </c>
      <c r="D129" s="158"/>
      <c r="E129" s="159"/>
      <c r="F129" s="162">
        <f>R116</f>
        <v>0</v>
      </c>
      <c r="G129" s="154"/>
      <c r="H129" s="154"/>
      <c r="I129" s="154"/>
      <c r="J129" s="154"/>
      <c r="K129" s="154"/>
      <c r="L129" s="155"/>
      <c r="M129" s="156"/>
      <c r="N129" s="156"/>
      <c r="O129" s="155"/>
      <c r="P129" s="153"/>
      <c r="S129" s="150"/>
    </row>
    <row r="130" spans="3:19" s="151" customFormat="1" x14ac:dyDescent="0.25">
      <c r="E130" s="152"/>
      <c r="F130" s="163">
        <f>SUM(F123:F129)</f>
        <v>0</v>
      </c>
      <c r="G130" s="154"/>
      <c r="H130" s="154"/>
      <c r="I130" s="154"/>
      <c r="J130" s="154"/>
      <c r="K130" s="154"/>
      <c r="L130" s="155"/>
      <c r="M130" s="156"/>
      <c r="N130" s="156"/>
      <c r="O130" s="155"/>
      <c r="P130" s="153"/>
      <c r="S130" s="150"/>
    </row>
    <row r="131" spans="3:19" s="151" customFormat="1" x14ac:dyDescent="0.25">
      <c r="E131" s="152"/>
      <c r="F131" s="153"/>
      <c r="G131" s="154"/>
      <c r="H131" s="154"/>
      <c r="I131" s="154"/>
      <c r="J131" s="154"/>
      <c r="K131" s="154"/>
      <c r="L131" s="155"/>
      <c r="M131" s="156"/>
      <c r="N131" s="156"/>
      <c r="O131" s="155"/>
      <c r="P131" s="153"/>
      <c r="S131" s="150"/>
    </row>
    <row r="132" spans="3:19" s="151" customFormat="1" x14ac:dyDescent="0.25">
      <c r="E132" s="152"/>
      <c r="F132" s="153"/>
      <c r="G132" s="154"/>
      <c r="H132" s="154"/>
      <c r="I132" s="154"/>
      <c r="J132" s="154"/>
      <c r="K132" s="154"/>
      <c r="L132" s="155"/>
      <c r="M132" s="156"/>
      <c r="N132" s="156"/>
      <c r="O132" s="155"/>
      <c r="P132" s="153"/>
      <c r="S132" s="150"/>
    </row>
    <row r="133" spans="3:19" s="151" customFormat="1" ht="31.5" customHeight="1" x14ac:dyDescent="0.25">
      <c r="C133" s="164" t="s">
        <v>290</v>
      </c>
      <c r="D133" s="165"/>
      <c r="E133" s="166"/>
      <c r="F133" s="167">
        <f>(R118-F130)-((R118-F130)/(1+O105))</f>
        <v>0</v>
      </c>
      <c r="G133" s="154"/>
      <c r="H133" s="154"/>
      <c r="I133" s="154"/>
      <c r="J133" s="154"/>
      <c r="K133" s="154"/>
      <c r="L133" s="155"/>
      <c r="M133" s="156"/>
      <c r="N133" s="156"/>
      <c r="O133" s="155"/>
      <c r="P133" s="153"/>
      <c r="S133" s="150"/>
    </row>
    <row r="134" spans="3:19" s="151" customFormat="1" x14ac:dyDescent="0.25">
      <c r="E134" s="152"/>
      <c r="F134" s="153"/>
      <c r="G134" s="154"/>
      <c r="H134" s="154"/>
      <c r="I134" s="154"/>
      <c r="J134" s="154"/>
      <c r="K134" s="154"/>
      <c r="L134" s="155"/>
      <c r="M134" s="156"/>
      <c r="N134" s="156"/>
      <c r="O134" s="155"/>
      <c r="P134" s="153"/>
      <c r="S134" s="150"/>
    </row>
    <row r="135" spans="3:19" s="151" customFormat="1" x14ac:dyDescent="0.25">
      <c r="E135" s="152"/>
      <c r="F135" s="153"/>
      <c r="G135" s="154"/>
      <c r="H135" s="154"/>
      <c r="I135" s="154"/>
      <c r="J135" s="154"/>
      <c r="K135" s="154"/>
      <c r="L135" s="155"/>
      <c r="M135" s="156"/>
      <c r="N135" s="156"/>
      <c r="O135" s="155"/>
      <c r="P135" s="153"/>
      <c r="S135" s="150"/>
    </row>
  </sheetData>
  <sheetProtection algorithmName="SHA-512" hashValue="8ZEDISwNI5esaF2UNAf1agNhb8QtKTECG6TyeFfwbEwfYnQXZANzLopj5lgDJak4UYO+JVv/BvWhsxpTc9GWCw==" saltValue="+jCk0/LKZNAtJruPf4jiFA==" spinCount="100000" sheet="1" formatCells="0" formatRows="0"/>
  <mergeCells count="206">
    <mergeCell ref="C108:F108"/>
    <mergeCell ref="C109:F109"/>
    <mergeCell ref="B92:D92"/>
    <mergeCell ref="E92:G92"/>
    <mergeCell ref="H92:O92"/>
    <mergeCell ref="E98:Q98"/>
    <mergeCell ref="I105:N105"/>
    <mergeCell ref="B101:D101"/>
    <mergeCell ref="E101:Q101"/>
    <mergeCell ref="B96:D96"/>
    <mergeCell ref="E96:Q96"/>
    <mergeCell ref="B2:R2"/>
    <mergeCell ref="B4:R4"/>
    <mergeCell ref="B10:R10"/>
    <mergeCell ref="B17:R17"/>
    <mergeCell ref="B6:E6"/>
    <mergeCell ref="B12:D12"/>
    <mergeCell ref="B11:D11"/>
    <mergeCell ref="E11:K11"/>
    <mergeCell ref="B18:D18"/>
    <mergeCell ref="B16:O16"/>
    <mergeCell ref="E18:K18"/>
    <mergeCell ref="B13:D13"/>
    <mergeCell ref="B14:D14"/>
    <mergeCell ref="B15:D15"/>
    <mergeCell ref="E12:K12"/>
    <mergeCell ref="E13:K13"/>
    <mergeCell ref="E14:K14"/>
    <mergeCell ref="E15:K15"/>
    <mergeCell ref="B87:D87"/>
    <mergeCell ref="E87:G87"/>
    <mergeCell ref="B93:Q93"/>
    <mergeCell ref="B99:D99"/>
    <mergeCell ref="E99:Q99"/>
    <mergeCell ref="B100:D100"/>
    <mergeCell ref="E100:Q100"/>
    <mergeCell ref="E76:Q76"/>
    <mergeCell ref="B76:D76"/>
    <mergeCell ref="E95:R95"/>
    <mergeCell ref="H87:O87"/>
    <mergeCell ref="B77:D77"/>
    <mergeCell ref="E77:Q77"/>
    <mergeCell ref="H85:O85"/>
    <mergeCell ref="B81:D81"/>
    <mergeCell ref="E81:Q81"/>
    <mergeCell ref="B82:D82"/>
    <mergeCell ref="E82:Q82"/>
    <mergeCell ref="B84:R84"/>
    <mergeCell ref="B86:D86"/>
    <mergeCell ref="E85:G85"/>
    <mergeCell ref="H86:O86"/>
    <mergeCell ref="B90:D90"/>
    <mergeCell ref="E90:G90"/>
    <mergeCell ref="H91:O91"/>
    <mergeCell ref="B88:D88"/>
    <mergeCell ref="E88:G88"/>
    <mergeCell ref="E91:G91"/>
    <mergeCell ref="H88:O88"/>
    <mergeCell ref="B89:D89"/>
    <mergeCell ref="E89:G89"/>
    <mergeCell ref="H89:O89"/>
    <mergeCell ref="B91:D91"/>
    <mergeCell ref="H90:O90"/>
    <mergeCell ref="B118:Q118"/>
    <mergeCell ref="B116:Q116"/>
    <mergeCell ref="B102:Q102"/>
    <mergeCell ref="B94:R94"/>
    <mergeCell ref="E97:Q97"/>
    <mergeCell ref="B98:D98"/>
    <mergeCell ref="D111:F111"/>
    <mergeCell ref="M111:Q111"/>
    <mergeCell ref="B113:Q113"/>
    <mergeCell ref="B95:D95"/>
    <mergeCell ref="B97:D97"/>
    <mergeCell ref="O107:P107"/>
    <mergeCell ref="B103:R103"/>
    <mergeCell ref="C112:E112"/>
    <mergeCell ref="I112:Q112"/>
    <mergeCell ref="O106:P106"/>
    <mergeCell ref="B114:Q114"/>
    <mergeCell ref="B115:Q115"/>
    <mergeCell ref="C110:F110"/>
    <mergeCell ref="O110:P110"/>
    <mergeCell ref="I110:N110"/>
    <mergeCell ref="C105:G105"/>
    <mergeCell ref="O105:P105"/>
    <mergeCell ref="I106:M106"/>
    <mergeCell ref="B57:Q57"/>
    <mergeCell ref="B58:R58"/>
    <mergeCell ref="B56:D56"/>
    <mergeCell ref="E56:Q56"/>
    <mergeCell ref="B62:D62"/>
    <mergeCell ref="E62:Q62"/>
    <mergeCell ref="B64:D64"/>
    <mergeCell ref="E64:Q64"/>
    <mergeCell ref="B61:F61"/>
    <mergeCell ref="G61:Q61"/>
    <mergeCell ref="B63:F63"/>
    <mergeCell ref="G63:Q63"/>
    <mergeCell ref="B80:D80"/>
    <mergeCell ref="E80:Q80"/>
    <mergeCell ref="E86:G86"/>
    <mergeCell ref="B85:D85"/>
    <mergeCell ref="H72:O72"/>
    <mergeCell ref="B59:C59"/>
    <mergeCell ref="D59:Q59"/>
    <mergeCell ref="B66:Q66"/>
    <mergeCell ref="B60:D60"/>
    <mergeCell ref="E60:Q60"/>
    <mergeCell ref="H69:O69"/>
    <mergeCell ref="B78:D78"/>
    <mergeCell ref="E78:Q78"/>
    <mergeCell ref="B79:D79"/>
    <mergeCell ref="E79:Q79"/>
    <mergeCell ref="B83:Q83"/>
    <mergeCell ref="H68:O68"/>
    <mergeCell ref="B74:Q74"/>
    <mergeCell ref="B75:R75"/>
    <mergeCell ref="B67:R67"/>
    <mergeCell ref="H73:O73"/>
    <mergeCell ref="H70:O70"/>
    <mergeCell ref="H71:O71"/>
    <mergeCell ref="B71:D71"/>
    <mergeCell ref="B19:D19"/>
    <mergeCell ref="E19:K19"/>
    <mergeCell ref="B20:D20"/>
    <mergeCell ref="E20:K20"/>
    <mergeCell ref="B21:D21"/>
    <mergeCell ref="E21:K21"/>
    <mergeCell ref="B22:D22"/>
    <mergeCell ref="E22:K22"/>
    <mergeCell ref="B23:D23"/>
    <mergeCell ref="E23:K23"/>
    <mergeCell ref="B24:D24"/>
    <mergeCell ref="E24:K24"/>
    <mergeCell ref="B25:D25"/>
    <mergeCell ref="E25:K25"/>
    <mergeCell ref="B26:D26"/>
    <mergeCell ref="E26:K26"/>
    <mergeCell ref="B27:D27"/>
    <mergeCell ref="E27:K27"/>
    <mergeCell ref="B28:D28"/>
    <mergeCell ref="E28:K28"/>
    <mergeCell ref="B29:D29"/>
    <mergeCell ref="E29:K29"/>
    <mergeCell ref="B30:D30"/>
    <mergeCell ref="E30:K30"/>
    <mergeCell ref="B31:D31"/>
    <mergeCell ref="E31:K31"/>
    <mergeCell ref="B32:D32"/>
    <mergeCell ref="E32:K32"/>
    <mergeCell ref="B46:D46"/>
    <mergeCell ref="E46:K46"/>
    <mergeCell ref="B42:D42"/>
    <mergeCell ref="E42:K42"/>
    <mergeCell ref="B43:D43"/>
    <mergeCell ref="E43:K43"/>
    <mergeCell ref="B47:D47"/>
    <mergeCell ref="E47:K47"/>
    <mergeCell ref="B45:R45"/>
    <mergeCell ref="B44:O44"/>
    <mergeCell ref="B48:D48"/>
    <mergeCell ref="E48:K48"/>
    <mergeCell ref="B33:D33"/>
    <mergeCell ref="E33:K33"/>
    <mergeCell ref="B34:D34"/>
    <mergeCell ref="E34:K34"/>
    <mergeCell ref="B35:D35"/>
    <mergeCell ref="E35:K35"/>
    <mergeCell ref="B36:D36"/>
    <mergeCell ref="E36:K36"/>
    <mergeCell ref="B37:D37"/>
    <mergeCell ref="E37:K37"/>
    <mergeCell ref="B38:D38"/>
    <mergeCell ref="E38:K38"/>
    <mergeCell ref="B39:D39"/>
    <mergeCell ref="E39:K39"/>
    <mergeCell ref="B40:D40"/>
    <mergeCell ref="E40:K40"/>
    <mergeCell ref="B41:D41"/>
    <mergeCell ref="E41:K41"/>
    <mergeCell ref="B49:D49"/>
    <mergeCell ref="E49:K49"/>
    <mergeCell ref="B50:D50"/>
    <mergeCell ref="E50:K50"/>
    <mergeCell ref="B51:D51"/>
    <mergeCell ref="E51:K51"/>
    <mergeCell ref="E54:Q54"/>
    <mergeCell ref="B54:D54"/>
    <mergeCell ref="B55:D55"/>
    <mergeCell ref="E55:Q55"/>
    <mergeCell ref="B52:O52"/>
    <mergeCell ref="B53:R53"/>
    <mergeCell ref="E71:G71"/>
    <mergeCell ref="B72:D72"/>
    <mergeCell ref="E72:G72"/>
    <mergeCell ref="B73:D73"/>
    <mergeCell ref="E73:G73"/>
    <mergeCell ref="B65:F65"/>
    <mergeCell ref="G65:Q65"/>
    <mergeCell ref="E69:G69"/>
    <mergeCell ref="B69:D69"/>
    <mergeCell ref="B68:D68"/>
    <mergeCell ref="E68:G68"/>
    <mergeCell ref="B70:D70"/>
    <mergeCell ref="E70:G70"/>
  </mergeCells>
  <conditionalFormatting sqref="R112">
    <cfRule type="cellIs" dxfId="5" priority="1" operator="greaterThan">
      <formula>$O$110</formula>
    </cfRule>
  </conditionalFormatting>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'DROP-DOWNS'!$J$2:$J$3</xm:f>
          </x14:formula1>
          <xm:sqref>B69:D73</xm:sqref>
        </x14:dataValidation>
        <x14:dataValidation type="list" allowBlank="1" showInputMessage="1" showErrorMessage="1" xr:uid="{00000000-0002-0000-0300-000001000000}">
          <x14:formula1>
            <xm:f>'DROP-DOWNS'!$S$12:$S$21</xm:f>
          </x14:formula1>
          <xm:sqref>B86:C88 B90:C92 B89:D89</xm:sqref>
        </x14:dataValidation>
        <x14:dataValidation type="list" allowBlank="1" showInputMessage="1" showErrorMessage="1" xr:uid="{00000000-0002-0000-0300-000002000000}">
          <x14:formula1>
            <xm:f>'DROP-DOWNS'!$S$2:$S$6</xm:f>
          </x14:formula1>
          <xm:sqref>B77:C82</xm:sqref>
        </x14:dataValidation>
        <x14:dataValidation type="list" allowBlank="1" showInputMessage="1" showErrorMessage="1" xr:uid="{00000000-0002-0000-0300-000003000000}">
          <x14:formula1>
            <xm:f>'DROP-DOWNS'!$U$2:$U$8</xm:f>
          </x14:formula1>
          <xm:sqref>B96:D101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A577-D906-4087-9703-33B15DFC6993}">
  <sheetPr>
    <tabColor theme="3" tint="0.79998168889431442"/>
  </sheetPr>
  <dimension ref="A1:AM135"/>
  <sheetViews>
    <sheetView showGridLines="0" topLeftCell="A99" zoomScaleNormal="100" workbookViewId="0">
      <selection activeCell="R118" sqref="R118"/>
    </sheetView>
  </sheetViews>
  <sheetFormatPr defaultColWidth="9.140625" defaultRowHeight="15" x14ac:dyDescent="0.25"/>
  <cols>
    <col min="1" max="1" width="3.42578125" style="33" customWidth="1"/>
    <col min="2" max="2" width="9" style="33" customWidth="1"/>
    <col min="3" max="3" width="7.140625" style="33" customWidth="1"/>
    <col min="4" max="4" width="5.28515625" style="33" customWidth="1"/>
    <col min="5" max="5" width="11.85546875" style="54" customWidth="1"/>
    <col min="6" max="6" width="17.140625" style="52" customWidth="1"/>
    <col min="7" max="7" width="13.7109375" style="49" customWidth="1"/>
    <col min="8" max="8" width="11.85546875" style="49" customWidth="1"/>
    <col min="9" max="9" width="26" style="49" customWidth="1"/>
    <col min="10" max="10" width="11.85546875" style="49" customWidth="1"/>
    <col min="11" max="11" width="3.28515625" style="49" customWidth="1"/>
    <col min="12" max="12" width="9.5703125" style="50" customWidth="1"/>
    <col min="13" max="14" width="9.5703125" style="51" customWidth="1"/>
    <col min="15" max="15" width="9.5703125" style="50" customWidth="1"/>
    <col min="16" max="16" width="7.28515625" style="52" customWidth="1"/>
    <col min="17" max="17" width="14" style="33" customWidth="1"/>
    <col min="18" max="18" width="15" style="33" customWidth="1"/>
    <col min="19" max="19" width="3.42578125" style="74" customWidth="1"/>
    <col min="20" max="20" width="4.42578125" style="33" customWidth="1"/>
    <col min="21" max="21" width="56.7109375" style="33" customWidth="1"/>
    <col min="22" max="22" width="19.7109375" style="33" customWidth="1"/>
    <col min="23" max="23" width="17.28515625" style="33" customWidth="1"/>
    <col min="24" max="24" width="10.5703125" style="33" customWidth="1"/>
    <col min="25" max="25" width="9.140625" style="33" customWidth="1"/>
    <col min="26" max="26" width="10.5703125" style="33" bestFit="1" customWidth="1"/>
    <col min="27" max="16384" width="9.140625" style="33"/>
  </cols>
  <sheetData>
    <row r="1" spans="1:26" x14ac:dyDescent="0.25">
      <c r="A1" s="77"/>
      <c r="B1" s="77"/>
      <c r="C1" s="77"/>
      <c r="D1" s="77"/>
      <c r="E1" s="77"/>
      <c r="F1" s="77"/>
      <c r="G1" s="77"/>
      <c r="H1" s="77"/>
      <c r="I1" s="77"/>
      <c r="J1" s="77"/>
      <c r="K1" s="77"/>
      <c r="L1" s="77"/>
      <c r="M1" s="77"/>
      <c r="N1" s="77"/>
      <c r="O1" s="77"/>
      <c r="P1" s="77"/>
      <c r="Q1" s="77"/>
      <c r="R1" s="77"/>
      <c r="S1" s="70"/>
      <c r="T1" s="71"/>
      <c r="U1" s="71"/>
      <c r="V1" s="71"/>
      <c r="W1" s="71"/>
    </row>
    <row r="2" spans="1:26" ht="29.45" customHeight="1" x14ac:dyDescent="0.25">
      <c r="A2" s="77"/>
      <c r="B2" s="301" t="s">
        <v>263</v>
      </c>
      <c r="C2" s="302"/>
      <c r="D2" s="302"/>
      <c r="E2" s="302"/>
      <c r="F2" s="302"/>
      <c r="G2" s="302"/>
      <c r="H2" s="302"/>
      <c r="I2" s="303"/>
      <c r="J2" s="304" t="s">
        <v>299</v>
      </c>
      <c r="K2" s="305"/>
      <c r="L2" s="305"/>
      <c r="M2" s="305"/>
      <c r="N2" s="305"/>
      <c r="O2" s="305"/>
      <c r="P2" s="305"/>
      <c r="Q2" s="305"/>
      <c r="R2" s="306"/>
      <c r="S2" s="70"/>
      <c r="T2" s="71"/>
      <c r="U2" s="71"/>
      <c r="V2" s="71"/>
      <c r="W2" s="71"/>
    </row>
    <row r="3" spans="1:26" ht="15" customHeight="1" x14ac:dyDescent="0.25">
      <c r="A3" s="77"/>
      <c r="B3" s="77"/>
      <c r="C3" s="77"/>
      <c r="D3" s="77"/>
      <c r="E3" s="77"/>
      <c r="F3" s="77"/>
      <c r="G3" s="77"/>
      <c r="H3" s="77"/>
      <c r="I3" s="77"/>
      <c r="J3" s="77"/>
      <c r="K3" s="77"/>
      <c r="L3" s="77"/>
      <c r="M3" s="77"/>
      <c r="N3" s="77"/>
      <c r="O3" s="77"/>
      <c r="P3" s="77"/>
      <c r="Q3" s="77"/>
      <c r="R3" s="77"/>
      <c r="S3" s="70"/>
      <c r="T3" s="71"/>
      <c r="U3" s="71"/>
      <c r="V3" s="71"/>
      <c r="W3" s="71"/>
    </row>
    <row r="4" spans="1:26" ht="29.45" customHeight="1" x14ac:dyDescent="0.25">
      <c r="A4" s="77"/>
      <c r="B4" s="307" t="s">
        <v>296</v>
      </c>
      <c r="C4" s="307"/>
      <c r="D4" s="307"/>
      <c r="E4" s="307"/>
      <c r="F4" s="307"/>
      <c r="G4" s="307"/>
      <c r="H4" s="307"/>
      <c r="I4" s="307"/>
      <c r="J4" s="307"/>
      <c r="K4" s="307"/>
      <c r="L4" s="307"/>
      <c r="M4" s="307"/>
      <c r="N4" s="307"/>
      <c r="O4" s="307"/>
      <c r="P4" s="307"/>
      <c r="Q4" s="307"/>
      <c r="R4" s="307"/>
      <c r="S4" s="70"/>
      <c r="T4" s="71"/>
      <c r="U4" s="71"/>
      <c r="V4" s="71"/>
      <c r="W4" s="71"/>
    </row>
    <row r="5" spans="1:26" ht="15" customHeight="1" x14ac:dyDescent="0.25">
      <c r="A5" s="77"/>
      <c r="B5" s="77"/>
      <c r="C5" s="77"/>
      <c r="D5" s="77"/>
      <c r="E5" s="77"/>
      <c r="F5" s="77"/>
      <c r="G5" s="77"/>
      <c r="H5" s="77"/>
      <c r="I5" s="77"/>
      <c r="J5" s="77"/>
      <c r="K5" s="77"/>
      <c r="L5" s="77"/>
      <c r="M5" s="77"/>
      <c r="N5" s="77"/>
      <c r="O5" s="77"/>
      <c r="P5" s="77"/>
      <c r="Q5" s="77"/>
      <c r="R5" s="77"/>
      <c r="S5" s="70"/>
      <c r="T5" s="71"/>
      <c r="U5" s="71"/>
      <c r="V5" s="71"/>
      <c r="W5" s="71"/>
    </row>
    <row r="6" spans="1:26" ht="30" hidden="1" customHeight="1" x14ac:dyDescent="0.25">
      <c r="A6" s="77"/>
      <c r="B6" s="308" t="e">
        <f>IF(#REF!="","If approved, enter the indirect cost rate on cover page", "DESE Approved Indirect Cost Rate")</f>
        <v>#REF!</v>
      </c>
      <c r="C6" s="309"/>
      <c r="D6" s="309"/>
      <c r="E6" s="310"/>
      <c r="F6" s="79" t="e">
        <f>#REF!</f>
        <v>#REF!</v>
      </c>
      <c r="G6" s="77"/>
      <c r="H6" s="77"/>
      <c r="I6" s="77"/>
      <c r="J6" s="77"/>
      <c r="K6" s="77"/>
      <c r="L6" s="77"/>
      <c r="M6" s="77"/>
      <c r="N6" s="77"/>
      <c r="O6" s="77"/>
      <c r="P6" s="77"/>
      <c r="Q6" s="77"/>
      <c r="R6" s="77"/>
      <c r="S6" s="70"/>
      <c r="T6" s="71"/>
      <c r="U6" s="71"/>
      <c r="V6" s="71"/>
      <c r="W6" s="71"/>
    </row>
    <row r="7" spans="1:26" ht="8.25" hidden="1" customHeight="1" x14ac:dyDescent="0.25">
      <c r="A7" s="77"/>
      <c r="B7" s="77"/>
      <c r="C7" s="77"/>
      <c r="D7" s="78"/>
      <c r="E7" s="77"/>
      <c r="F7" s="77"/>
      <c r="G7" s="77"/>
      <c r="H7" s="77"/>
      <c r="I7" s="77"/>
      <c r="J7" s="77"/>
      <c r="K7" s="77"/>
      <c r="L7" s="77"/>
      <c r="M7" s="77"/>
      <c r="N7" s="77"/>
      <c r="O7" s="77"/>
      <c r="P7" s="77"/>
      <c r="Q7" s="77"/>
      <c r="R7" s="77"/>
      <c r="S7" s="70"/>
      <c r="T7" s="71"/>
      <c r="U7" s="71"/>
      <c r="V7" s="71"/>
      <c r="W7" s="71"/>
    </row>
    <row r="8" spans="1:26" ht="8.25" hidden="1" customHeight="1" x14ac:dyDescent="0.25">
      <c r="A8" s="77"/>
      <c r="B8" s="77"/>
      <c r="C8" s="77"/>
      <c r="D8" s="78"/>
      <c r="E8" s="77"/>
      <c r="F8" s="77"/>
      <c r="G8" s="77"/>
      <c r="H8" s="77"/>
      <c r="I8" s="77"/>
      <c r="J8" s="77"/>
      <c r="K8" s="77"/>
      <c r="L8" s="77"/>
      <c r="M8" s="77"/>
      <c r="N8" s="77"/>
      <c r="O8" s="77"/>
      <c r="P8" s="77"/>
      <c r="Q8" s="77"/>
      <c r="R8" s="77"/>
      <c r="S8" s="70"/>
      <c r="T8" s="71"/>
      <c r="U8" s="71"/>
      <c r="V8" s="71"/>
      <c r="W8" s="71"/>
    </row>
    <row r="9" spans="1:26" ht="9" hidden="1" customHeight="1" x14ac:dyDescent="0.25">
      <c r="A9" s="77"/>
      <c r="B9" s="77"/>
      <c r="C9" s="77"/>
      <c r="D9" s="77"/>
      <c r="E9" s="77"/>
      <c r="F9" s="77"/>
      <c r="G9" s="77"/>
      <c r="H9" s="77"/>
      <c r="I9" s="77"/>
      <c r="J9" s="77"/>
      <c r="K9" s="77"/>
      <c r="L9" s="77"/>
      <c r="M9" s="77"/>
      <c r="N9" s="77"/>
      <c r="O9" s="77"/>
      <c r="P9" s="77"/>
      <c r="Q9" s="77"/>
      <c r="R9" s="77"/>
      <c r="S9" s="70"/>
      <c r="T9" s="71"/>
      <c r="U9" s="71"/>
      <c r="V9" s="71"/>
      <c r="W9" s="71"/>
    </row>
    <row r="10" spans="1:26" ht="32.1" customHeight="1" x14ac:dyDescent="0.25">
      <c r="A10" s="77"/>
      <c r="B10" s="311" t="s">
        <v>38</v>
      </c>
      <c r="C10" s="312"/>
      <c r="D10" s="312"/>
      <c r="E10" s="312"/>
      <c r="F10" s="312"/>
      <c r="G10" s="312"/>
      <c r="H10" s="312"/>
      <c r="I10" s="312"/>
      <c r="J10" s="312"/>
      <c r="K10" s="312"/>
      <c r="L10" s="312"/>
      <c r="M10" s="312"/>
      <c r="N10" s="312"/>
      <c r="O10" s="312"/>
      <c r="P10" s="312"/>
      <c r="Q10" s="312"/>
      <c r="R10" s="313"/>
      <c r="S10" s="70"/>
      <c r="T10" s="71"/>
      <c r="U10" s="71"/>
      <c r="V10" s="72" t="s">
        <v>178</v>
      </c>
      <c r="W10" s="71"/>
    </row>
    <row r="11" spans="1:26" ht="32.1" customHeight="1" x14ac:dyDescent="0.25">
      <c r="A11" s="77"/>
      <c r="B11" s="314" t="s">
        <v>39</v>
      </c>
      <c r="C11" s="315"/>
      <c r="D11" s="316"/>
      <c r="E11" s="314" t="s">
        <v>204</v>
      </c>
      <c r="F11" s="315"/>
      <c r="G11" s="315"/>
      <c r="H11" s="315"/>
      <c r="I11" s="315"/>
      <c r="J11" s="315"/>
      <c r="K11" s="316"/>
      <c r="L11" s="80" t="s">
        <v>40</v>
      </c>
      <c r="M11" s="80" t="s">
        <v>41</v>
      </c>
      <c r="N11" s="80" t="s">
        <v>261</v>
      </c>
      <c r="O11" s="80" t="s">
        <v>3</v>
      </c>
      <c r="P11" s="80" t="s">
        <v>0</v>
      </c>
      <c r="Q11" s="80" t="s">
        <v>96</v>
      </c>
      <c r="R11" s="80" t="s">
        <v>97</v>
      </c>
      <c r="S11" s="70"/>
      <c r="T11" s="71"/>
      <c r="U11" s="71"/>
      <c r="V11" s="72"/>
      <c r="W11" s="71"/>
    </row>
    <row r="12" spans="1:26" s="40" customFormat="1" ht="32.1" customHeight="1" x14ac:dyDescent="0.25">
      <c r="A12" s="70"/>
      <c r="B12" s="217" t="s">
        <v>293</v>
      </c>
      <c r="C12" s="218"/>
      <c r="D12" s="219"/>
      <c r="E12" s="220"/>
      <c r="F12" s="221"/>
      <c r="G12" s="221"/>
      <c r="H12" s="221"/>
      <c r="I12" s="221"/>
      <c r="J12" s="221"/>
      <c r="K12" s="222"/>
      <c r="L12" s="55">
        <v>100</v>
      </c>
      <c r="M12" s="56">
        <v>1000</v>
      </c>
      <c r="N12" s="96">
        <v>2080</v>
      </c>
      <c r="O12" s="76">
        <v>1.89E-2</v>
      </c>
      <c r="P12" s="57">
        <f>IF(N12="","",(L12/N12))</f>
        <v>4.807692307692308E-2</v>
      </c>
      <c r="Q12" s="126">
        <f>O12*R12</f>
        <v>1890</v>
      </c>
      <c r="R12" s="127">
        <f>ROUND(L12*M12,2)</f>
        <v>100000</v>
      </c>
      <c r="S12" s="70"/>
      <c r="T12" s="71"/>
      <c r="U12" s="71"/>
      <c r="V12" s="72">
        <f>Q12+R12</f>
        <v>101890</v>
      </c>
      <c r="W12" s="71"/>
      <c r="Z12" s="44"/>
    </row>
    <row r="13" spans="1:26" s="40" customFormat="1" ht="32.1" customHeight="1" x14ac:dyDescent="0.25">
      <c r="A13" s="70"/>
      <c r="B13" s="217"/>
      <c r="C13" s="218"/>
      <c r="D13" s="219"/>
      <c r="E13" s="220"/>
      <c r="F13" s="221"/>
      <c r="G13" s="221"/>
      <c r="H13" s="221"/>
      <c r="I13" s="221"/>
      <c r="J13" s="221"/>
      <c r="K13" s="222"/>
      <c r="L13" s="55"/>
      <c r="M13" s="56"/>
      <c r="N13" s="96">
        <v>1950</v>
      </c>
      <c r="O13" s="76"/>
      <c r="P13" s="57">
        <f>IF(N13="","",(L13/N13))</f>
        <v>0</v>
      </c>
      <c r="Q13" s="126">
        <f>O13*R13</f>
        <v>0</v>
      </c>
      <c r="R13" s="127">
        <f>ROUND(L13*M13,0)</f>
        <v>0</v>
      </c>
      <c r="S13" s="70"/>
      <c r="T13" s="71"/>
      <c r="U13" s="71"/>
      <c r="V13" s="72">
        <f>Q13+R13</f>
        <v>0</v>
      </c>
      <c r="W13" s="71"/>
      <c r="Z13" s="44"/>
    </row>
    <row r="14" spans="1:26" s="40" customFormat="1" ht="32.1" customHeight="1" x14ac:dyDescent="0.25">
      <c r="A14" s="70"/>
      <c r="B14" s="217"/>
      <c r="C14" s="218"/>
      <c r="D14" s="219"/>
      <c r="E14" s="220"/>
      <c r="F14" s="221"/>
      <c r="G14" s="221"/>
      <c r="H14" s="221"/>
      <c r="I14" s="221"/>
      <c r="J14" s="221"/>
      <c r="K14" s="222"/>
      <c r="L14" s="55"/>
      <c r="M14" s="56"/>
      <c r="N14" s="96">
        <v>1470</v>
      </c>
      <c r="O14" s="76"/>
      <c r="P14" s="57">
        <f>IF(N14="","",(L14/N14))</f>
        <v>0</v>
      </c>
      <c r="Q14" s="126">
        <f>O14*R14</f>
        <v>0</v>
      </c>
      <c r="R14" s="127">
        <f>ROUND(L14*M14,0)</f>
        <v>0</v>
      </c>
      <c r="S14" s="70"/>
      <c r="T14" s="71"/>
      <c r="U14" s="71"/>
      <c r="V14" s="72">
        <f>Q14+R14</f>
        <v>0</v>
      </c>
      <c r="W14" s="71"/>
      <c r="Z14" s="44"/>
    </row>
    <row r="15" spans="1:26" s="40" customFormat="1" ht="32.1" customHeight="1" x14ac:dyDescent="0.25">
      <c r="A15" s="70"/>
      <c r="B15" s="217"/>
      <c r="C15" s="218"/>
      <c r="D15" s="219"/>
      <c r="E15" s="220"/>
      <c r="F15" s="221"/>
      <c r="G15" s="221"/>
      <c r="H15" s="221"/>
      <c r="I15" s="221"/>
      <c r="J15" s="221"/>
      <c r="K15" s="222"/>
      <c r="L15" s="55"/>
      <c r="M15" s="56"/>
      <c r="N15" s="96"/>
      <c r="O15" s="76"/>
      <c r="P15" s="57" t="str">
        <f>IF(N15="","",(L15/N15))</f>
        <v/>
      </c>
      <c r="Q15" s="126">
        <f>O15*R15</f>
        <v>0</v>
      </c>
      <c r="R15" s="127">
        <f>ROUND(L15*M15,0)</f>
        <v>0</v>
      </c>
      <c r="S15" s="70"/>
      <c r="T15" s="71"/>
      <c r="U15" s="71"/>
      <c r="V15" s="72">
        <f>Q15+R15</f>
        <v>0</v>
      </c>
      <c r="W15" s="71"/>
      <c r="Z15" s="44"/>
    </row>
    <row r="16" spans="1:26" ht="32.1" customHeight="1" x14ac:dyDescent="0.25">
      <c r="A16" s="70"/>
      <c r="B16" s="317" t="s">
        <v>105</v>
      </c>
      <c r="C16" s="318"/>
      <c r="D16" s="318"/>
      <c r="E16" s="318"/>
      <c r="F16" s="318"/>
      <c r="G16" s="318"/>
      <c r="H16" s="318"/>
      <c r="I16" s="318"/>
      <c r="J16" s="318"/>
      <c r="K16" s="318"/>
      <c r="L16" s="318"/>
      <c r="M16" s="318"/>
      <c r="N16" s="318"/>
      <c r="O16" s="319"/>
      <c r="P16" s="58">
        <f>SUM(P12:P15)</f>
        <v>4.807692307692308E-2</v>
      </c>
      <c r="Q16" s="125">
        <f>SUM(Q12:Q15)</f>
        <v>1890</v>
      </c>
      <c r="R16" s="127">
        <f>ROUND(SUM(R12:R15),0)</f>
        <v>100000</v>
      </c>
      <c r="S16" s="70"/>
      <c r="T16" s="71"/>
      <c r="U16" s="71">
        <f>R16+Q16</f>
        <v>101890</v>
      </c>
      <c r="V16" s="72"/>
      <c r="W16" s="71"/>
      <c r="X16" s="45">
        <f>R16</f>
        <v>100000</v>
      </c>
    </row>
    <row r="17" spans="1:26" ht="32.1" customHeight="1" x14ac:dyDescent="0.25">
      <c r="A17" s="70"/>
      <c r="B17" s="320" t="s">
        <v>43</v>
      </c>
      <c r="C17" s="321"/>
      <c r="D17" s="321"/>
      <c r="E17" s="321"/>
      <c r="F17" s="321"/>
      <c r="G17" s="321"/>
      <c r="H17" s="321"/>
      <c r="I17" s="321"/>
      <c r="J17" s="321"/>
      <c r="K17" s="321"/>
      <c r="L17" s="321"/>
      <c r="M17" s="321"/>
      <c r="N17" s="321"/>
      <c r="O17" s="321"/>
      <c r="P17" s="321"/>
      <c r="Q17" s="321"/>
      <c r="R17" s="322"/>
      <c r="S17" s="70"/>
      <c r="T17" s="71"/>
      <c r="U17" s="71"/>
      <c r="V17" s="72"/>
      <c r="W17" s="71"/>
    </row>
    <row r="18" spans="1:26" ht="32.1" customHeight="1" x14ac:dyDescent="0.25">
      <c r="A18" s="70"/>
      <c r="B18" s="314" t="s">
        <v>39</v>
      </c>
      <c r="C18" s="315"/>
      <c r="D18" s="316" t="s">
        <v>205</v>
      </c>
      <c r="E18" s="314"/>
      <c r="F18" s="315"/>
      <c r="G18" s="315"/>
      <c r="H18" s="315"/>
      <c r="I18" s="315"/>
      <c r="J18" s="315"/>
      <c r="K18" s="316"/>
      <c r="L18" s="122" t="s">
        <v>40</v>
      </c>
      <c r="M18" s="122" t="s">
        <v>41</v>
      </c>
      <c r="N18" s="80" t="s">
        <v>261</v>
      </c>
      <c r="O18" s="122" t="s">
        <v>3</v>
      </c>
      <c r="P18" s="122" t="s">
        <v>0</v>
      </c>
      <c r="Q18" s="122" t="s">
        <v>35</v>
      </c>
      <c r="R18" s="122" t="s">
        <v>97</v>
      </c>
      <c r="S18" s="70"/>
      <c r="T18" s="71"/>
      <c r="U18" s="71"/>
      <c r="V18" s="72"/>
      <c r="W18" s="71"/>
    </row>
    <row r="19" spans="1:26" s="40" customFormat="1" ht="31.5" customHeight="1" x14ac:dyDescent="0.25">
      <c r="A19" s="70"/>
      <c r="B19" s="217"/>
      <c r="C19" s="218"/>
      <c r="D19" s="219"/>
      <c r="E19" s="220"/>
      <c r="F19" s="221"/>
      <c r="G19" s="221"/>
      <c r="H19" s="221"/>
      <c r="I19" s="221"/>
      <c r="J19" s="221"/>
      <c r="K19" s="222"/>
      <c r="L19" s="100"/>
      <c r="M19" s="56"/>
      <c r="N19" s="96"/>
      <c r="O19" s="76"/>
      <c r="P19" s="57" t="str">
        <f t="shared" ref="P19:P43" si="0">IF(N19="","",(L19/N19))</f>
        <v/>
      </c>
      <c r="Q19" s="126">
        <f>O19*R19</f>
        <v>0</v>
      </c>
      <c r="R19" s="127">
        <f>ROUND(L19*M19,2)</f>
        <v>0</v>
      </c>
      <c r="S19" s="70"/>
      <c r="T19" s="71"/>
      <c r="U19" s="71"/>
      <c r="V19" s="72">
        <f t="shared" ref="V19:V43" si="1">Q19+R19</f>
        <v>0</v>
      </c>
      <c r="W19" s="71"/>
    </row>
    <row r="20" spans="1:26" s="40" customFormat="1" ht="32.1" customHeight="1" x14ac:dyDescent="0.25">
      <c r="A20" s="70"/>
      <c r="B20" s="217"/>
      <c r="C20" s="218"/>
      <c r="D20" s="219"/>
      <c r="E20" s="220"/>
      <c r="F20" s="221"/>
      <c r="G20" s="221"/>
      <c r="H20" s="221"/>
      <c r="I20" s="221"/>
      <c r="J20" s="221"/>
      <c r="K20" s="222"/>
      <c r="L20" s="100"/>
      <c r="M20" s="56"/>
      <c r="N20" s="96"/>
      <c r="O20" s="76"/>
      <c r="P20" s="57" t="str">
        <f t="shared" si="0"/>
        <v/>
      </c>
      <c r="Q20" s="126">
        <f t="shared" ref="Q20:Q43" si="2">O20*R20</f>
        <v>0</v>
      </c>
      <c r="R20" s="127">
        <f t="shared" ref="R20:R43" si="3">ROUND(L20*M20,2)</f>
        <v>0</v>
      </c>
      <c r="S20" s="70"/>
      <c r="T20" s="71"/>
      <c r="U20" s="71" t="s">
        <v>111</v>
      </c>
      <c r="V20" s="72">
        <f t="shared" si="1"/>
        <v>0</v>
      </c>
      <c r="W20" s="71"/>
      <c r="Z20" s="44"/>
    </row>
    <row r="21" spans="1:26" s="40" customFormat="1" ht="32.1" customHeight="1" x14ac:dyDescent="0.25">
      <c r="A21" s="70"/>
      <c r="B21" s="217"/>
      <c r="C21" s="218"/>
      <c r="D21" s="219"/>
      <c r="E21" s="220"/>
      <c r="F21" s="221"/>
      <c r="G21" s="221"/>
      <c r="H21" s="221"/>
      <c r="I21" s="221"/>
      <c r="J21" s="221"/>
      <c r="K21" s="222"/>
      <c r="L21" s="100"/>
      <c r="M21" s="56"/>
      <c r="N21" s="96"/>
      <c r="O21" s="76"/>
      <c r="P21" s="57" t="str">
        <f t="shared" si="0"/>
        <v/>
      </c>
      <c r="Q21" s="126">
        <f t="shared" si="2"/>
        <v>0</v>
      </c>
      <c r="R21" s="127">
        <f t="shared" si="3"/>
        <v>0</v>
      </c>
      <c r="S21" s="70"/>
      <c r="T21" s="71"/>
      <c r="U21" s="71"/>
      <c r="V21" s="72">
        <f t="shared" si="1"/>
        <v>0</v>
      </c>
      <c r="W21" s="71"/>
    </row>
    <row r="22" spans="1:26" s="40" customFormat="1" ht="32.1" customHeight="1" x14ac:dyDescent="0.25">
      <c r="A22" s="70"/>
      <c r="B22" s="217"/>
      <c r="C22" s="218"/>
      <c r="D22" s="219"/>
      <c r="E22" s="220"/>
      <c r="F22" s="221"/>
      <c r="G22" s="221"/>
      <c r="H22" s="221"/>
      <c r="I22" s="221"/>
      <c r="J22" s="221"/>
      <c r="K22" s="222"/>
      <c r="L22" s="100"/>
      <c r="M22" s="56"/>
      <c r="N22" s="96"/>
      <c r="O22" s="76"/>
      <c r="P22" s="57" t="str">
        <f t="shared" si="0"/>
        <v/>
      </c>
      <c r="Q22" s="126">
        <f t="shared" si="2"/>
        <v>0</v>
      </c>
      <c r="R22" s="127">
        <f t="shared" si="3"/>
        <v>0</v>
      </c>
      <c r="S22" s="70"/>
      <c r="T22" s="71"/>
      <c r="U22" s="71" t="s">
        <v>111</v>
      </c>
      <c r="V22" s="72">
        <f t="shared" si="1"/>
        <v>0</v>
      </c>
      <c r="W22" s="71"/>
      <c r="Z22" s="44"/>
    </row>
    <row r="23" spans="1:26" s="40" customFormat="1" ht="32.1" customHeight="1" x14ac:dyDescent="0.25">
      <c r="A23" s="70"/>
      <c r="B23" s="217"/>
      <c r="C23" s="218"/>
      <c r="D23" s="219"/>
      <c r="E23" s="220"/>
      <c r="F23" s="221"/>
      <c r="G23" s="221"/>
      <c r="H23" s="221"/>
      <c r="I23" s="221"/>
      <c r="J23" s="221"/>
      <c r="K23" s="222"/>
      <c r="L23" s="100"/>
      <c r="M23" s="56"/>
      <c r="N23" s="96"/>
      <c r="O23" s="76"/>
      <c r="P23" s="57" t="str">
        <f t="shared" si="0"/>
        <v/>
      </c>
      <c r="Q23" s="126">
        <f t="shared" si="2"/>
        <v>0</v>
      </c>
      <c r="R23" s="127">
        <f t="shared" si="3"/>
        <v>0</v>
      </c>
      <c r="S23" s="70"/>
      <c r="T23" s="71"/>
      <c r="U23" s="71"/>
      <c r="V23" s="72">
        <f>Q23+R23</f>
        <v>0</v>
      </c>
      <c r="W23" s="71"/>
    </row>
    <row r="24" spans="1:26" s="40" customFormat="1" ht="32.1" customHeight="1" x14ac:dyDescent="0.25">
      <c r="A24" s="70"/>
      <c r="B24" s="217"/>
      <c r="C24" s="218"/>
      <c r="D24" s="219"/>
      <c r="E24" s="220"/>
      <c r="F24" s="221"/>
      <c r="G24" s="221"/>
      <c r="H24" s="221"/>
      <c r="I24" s="221"/>
      <c r="J24" s="221"/>
      <c r="K24" s="222"/>
      <c r="L24" s="100"/>
      <c r="M24" s="56"/>
      <c r="N24" s="96"/>
      <c r="O24" s="76"/>
      <c r="P24" s="57" t="str">
        <f t="shared" si="0"/>
        <v/>
      </c>
      <c r="Q24" s="126">
        <f t="shared" si="2"/>
        <v>0</v>
      </c>
      <c r="R24" s="127">
        <f t="shared" si="3"/>
        <v>0</v>
      </c>
      <c r="S24" s="70"/>
      <c r="T24" s="71"/>
      <c r="U24" s="71" t="s">
        <v>111</v>
      </c>
      <c r="V24" s="72">
        <f>Q24+R24</f>
        <v>0</v>
      </c>
      <c r="W24" s="71"/>
      <c r="Z24" s="44"/>
    </row>
    <row r="25" spans="1:26" s="40" customFormat="1" ht="32.1" customHeight="1" x14ac:dyDescent="0.25">
      <c r="A25" s="70"/>
      <c r="B25" s="217"/>
      <c r="C25" s="218"/>
      <c r="D25" s="219"/>
      <c r="E25" s="220"/>
      <c r="F25" s="221"/>
      <c r="G25" s="221"/>
      <c r="H25" s="221"/>
      <c r="I25" s="221"/>
      <c r="J25" s="221"/>
      <c r="K25" s="222"/>
      <c r="L25" s="100"/>
      <c r="M25" s="56"/>
      <c r="N25" s="96"/>
      <c r="O25" s="76"/>
      <c r="P25" s="57" t="str">
        <f t="shared" si="0"/>
        <v/>
      </c>
      <c r="Q25" s="126">
        <f t="shared" si="2"/>
        <v>0</v>
      </c>
      <c r="R25" s="127">
        <f t="shared" si="3"/>
        <v>0</v>
      </c>
      <c r="S25" s="70"/>
      <c r="T25" s="71"/>
      <c r="U25" s="71"/>
      <c r="V25" s="72">
        <f t="shared" ref="V25:V32" si="4">Q25+R25</f>
        <v>0</v>
      </c>
      <c r="W25" s="71"/>
    </row>
    <row r="26" spans="1:26" s="40" customFormat="1" ht="32.1" customHeight="1" x14ac:dyDescent="0.25">
      <c r="A26" s="70"/>
      <c r="B26" s="217"/>
      <c r="C26" s="218"/>
      <c r="D26" s="219"/>
      <c r="E26" s="220"/>
      <c r="F26" s="221"/>
      <c r="G26" s="221"/>
      <c r="H26" s="221"/>
      <c r="I26" s="221"/>
      <c r="J26" s="221"/>
      <c r="K26" s="222"/>
      <c r="L26" s="55"/>
      <c r="M26" s="56"/>
      <c r="N26" s="96"/>
      <c r="O26" s="76"/>
      <c r="P26" s="57" t="str">
        <f t="shared" si="0"/>
        <v/>
      </c>
      <c r="Q26" s="126">
        <f t="shared" si="2"/>
        <v>0</v>
      </c>
      <c r="R26" s="127">
        <f t="shared" si="3"/>
        <v>0</v>
      </c>
      <c r="S26" s="70"/>
      <c r="T26" s="71"/>
      <c r="U26" s="71"/>
      <c r="V26" s="72">
        <f t="shared" si="4"/>
        <v>0</v>
      </c>
      <c r="W26" s="71"/>
    </row>
    <row r="27" spans="1:26" s="40" customFormat="1" ht="32.1" customHeight="1" x14ac:dyDescent="0.25">
      <c r="A27" s="70"/>
      <c r="B27" s="217"/>
      <c r="C27" s="218"/>
      <c r="D27" s="219"/>
      <c r="E27" s="220"/>
      <c r="F27" s="221"/>
      <c r="G27" s="221"/>
      <c r="H27" s="221"/>
      <c r="I27" s="221"/>
      <c r="J27" s="221"/>
      <c r="K27" s="222"/>
      <c r="L27" s="55"/>
      <c r="M27" s="56"/>
      <c r="N27" s="96"/>
      <c r="O27" s="76"/>
      <c r="P27" s="57" t="str">
        <f t="shared" si="0"/>
        <v/>
      </c>
      <c r="Q27" s="126">
        <f t="shared" si="2"/>
        <v>0</v>
      </c>
      <c r="R27" s="127">
        <f t="shared" si="3"/>
        <v>0</v>
      </c>
      <c r="S27" s="70"/>
      <c r="T27" s="71"/>
      <c r="U27" s="71" t="s">
        <v>111</v>
      </c>
      <c r="V27" s="72">
        <f t="shared" si="4"/>
        <v>0</v>
      </c>
      <c r="W27" s="71"/>
      <c r="Z27" s="44"/>
    </row>
    <row r="28" spans="1:26" s="40" customFormat="1" ht="32.1" customHeight="1" x14ac:dyDescent="0.25">
      <c r="A28" s="70"/>
      <c r="B28" s="217"/>
      <c r="C28" s="218"/>
      <c r="D28" s="219"/>
      <c r="E28" s="220"/>
      <c r="F28" s="221"/>
      <c r="G28" s="221"/>
      <c r="H28" s="221"/>
      <c r="I28" s="221"/>
      <c r="J28" s="221"/>
      <c r="K28" s="222"/>
      <c r="L28" s="55"/>
      <c r="M28" s="56"/>
      <c r="N28" s="96"/>
      <c r="O28" s="76"/>
      <c r="P28" s="57" t="str">
        <f t="shared" si="0"/>
        <v/>
      </c>
      <c r="Q28" s="126">
        <f t="shared" si="2"/>
        <v>0</v>
      </c>
      <c r="R28" s="127">
        <f t="shared" si="3"/>
        <v>0</v>
      </c>
      <c r="S28" s="70"/>
      <c r="T28" s="71"/>
      <c r="U28" s="71"/>
      <c r="V28" s="72">
        <f t="shared" si="4"/>
        <v>0</v>
      </c>
      <c r="W28" s="71"/>
    </row>
    <row r="29" spans="1:26" s="40" customFormat="1" ht="32.1" customHeight="1" x14ac:dyDescent="0.25">
      <c r="A29" s="70"/>
      <c r="B29" s="217"/>
      <c r="C29" s="218"/>
      <c r="D29" s="219"/>
      <c r="E29" s="220"/>
      <c r="F29" s="221"/>
      <c r="G29" s="221"/>
      <c r="H29" s="221"/>
      <c r="I29" s="221"/>
      <c r="J29" s="221"/>
      <c r="K29" s="222"/>
      <c r="L29" s="55"/>
      <c r="M29" s="56"/>
      <c r="N29" s="96"/>
      <c r="O29" s="76"/>
      <c r="P29" s="57" t="str">
        <f t="shared" si="0"/>
        <v/>
      </c>
      <c r="Q29" s="126">
        <f t="shared" si="2"/>
        <v>0</v>
      </c>
      <c r="R29" s="127">
        <f t="shared" si="3"/>
        <v>0</v>
      </c>
      <c r="S29" s="70"/>
      <c r="T29" s="71"/>
      <c r="U29" s="71" t="s">
        <v>111</v>
      </c>
      <c r="V29" s="72">
        <f t="shared" si="4"/>
        <v>0</v>
      </c>
      <c r="W29" s="71"/>
      <c r="Z29" s="44"/>
    </row>
    <row r="30" spans="1:26" s="40" customFormat="1" ht="32.1" customHeight="1" x14ac:dyDescent="0.25">
      <c r="A30" s="70"/>
      <c r="B30" s="217"/>
      <c r="C30" s="218"/>
      <c r="D30" s="219"/>
      <c r="E30" s="220"/>
      <c r="F30" s="221"/>
      <c r="G30" s="221"/>
      <c r="H30" s="221"/>
      <c r="I30" s="221"/>
      <c r="J30" s="221"/>
      <c r="K30" s="222"/>
      <c r="L30" s="55"/>
      <c r="M30" s="56"/>
      <c r="N30" s="96"/>
      <c r="O30" s="76"/>
      <c r="P30" s="57" t="str">
        <f t="shared" si="0"/>
        <v/>
      </c>
      <c r="Q30" s="126">
        <f t="shared" si="2"/>
        <v>0</v>
      </c>
      <c r="R30" s="127">
        <f t="shared" si="3"/>
        <v>0</v>
      </c>
      <c r="S30" s="70"/>
      <c r="T30" s="71"/>
      <c r="U30" s="71"/>
      <c r="V30" s="72">
        <f t="shared" si="4"/>
        <v>0</v>
      </c>
      <c r="W30" s="71"/>
    </row>
    <row r="31" spans="1:26" s="40" customFormat="1" ht="32.1" customHeight="1" x14ac:dyDescent="0.25">
      <c r="A31" s="70"/>
      <c r="B31" s="217"/>
      <c r="C31" s="218"/>
      <c r="D31" s="219"/>
      <c r="E31" s="220"/>
      <c r="F31" s="221"/>
      <c r="G31" s="221"/>
      <c r="H31" s="221"/>
      <c r="I31" s="221"/>
      <c r="J31" s="221"/>
      <c r="K31" s="222"/>
      <c r="L31" s="55"/>
      <c r="M31" s="56"/>
      <c r="N31" s="96"/>
      <c r="O31" s="76"/>
      <c r="P31" s="57" t="str">
        <f t="shared" si="0"/>
        <v/>
      </c>
      <c r="Q31" s="126">
        <f t="shared" si="2"/>
        <v>0</v>
      </c>
      <c r="R31" s="127">
        <f t="shared" si="3"/>
        <v>0</v>
      </c>
      <c r="S31" s="70"/>
      <c r="T31" s="71"/>
      <c r="U31" s="71" t="s">
        <v>111</v>
      </c>
      <c r="V31" s="72">
        <f t="shared" si="4"/>
        <v>0</v>
      </c>
      <c r="W31" s="71"/>
      <c r="Z31" s="44"/>
    </row>
    <row r="32" spans="1:26" s="40" customFormat="1" ht="32.1" customHeight="1" x14ac:dyDescent="0.25">
      <c r="A32" s="70"/>
      <c r="B32" s="217"/>
      <c r="C32" s="218"/>
      <c r="D32" s="219"/>
      <c r="E32" s="220"/>
      <c r="F32" s="221"/>
      <c r="G32" s="221"/>
      <c r="H32" s="221"/>
      <c r="I32" s="221"/>
      <c r="J32" s="221"/>
      <c r="K32" s="222"/>
      <c r="L32" s="55"/>
      <c r="M32" s="56"/>
      <c r="N32" s="96"/>
      <c r="O32" s="76"/>
      <c r="P32" s="57" t="str">
        <f t="shared" si="0"/>
        <v/>
      </c>
      <c r="Q32" s="126">
        <f t="shared" si="2"/>
        <v>0</v>
      </c>
      <c r="R32" s="127">
        <f t="shared" si="3"/>
        <v>0</v>
      </c>
      <c r="S32" s="70"/>
      <c r="T32" s="71"/>
      <c r="U32" s="71"/>
      <c r="V32" s="72">
        <f t="shared" si="4"/>
        <v>0</v>
      </c>
      <c r="W32" s="71"/>
    </row>
    <row r="33" spans="1:26" s="40" customFormat="1" ht="32.1" customHeight="1" x14ac:dyDescent="0.25">
      <c r="A33" s="70"/>
      <c r="B33" s="217"/>
      <c r="C33" s="218"/>
      <c r="D33" s="219"/>
      <c r="E33" s="220"/>
      <c r="F33" s="221"/>
      <c r="G33" s="221"/>
      <c r="H33" s="221"/>
      <c r="I33" s="221"/>
      <c r="J33" s="221"/>
      <c r="K33" s="222"/>
      <c r="L33" s="55"/>
      <c r="M33" s="56"/>
      <c r="N33" s="96"/>
      <c r="O33" s="76"/>
      <c r="P33" s="57" t="str">
        <f t="shared" si="0"/>
        <v/>
      </c>
      <c r="Q33" s="126">
        <f t="shared" si="2"/>
        <v>0</v>
      </c>
      <c r="R33" s="127">
        <f t="shared" si="3"/>
        <v>0</v>
      </c>
      <c r="S33" s="70"/>
      <c r="T33" s="71"/>
      <c r="U33" s="71"/>
      <c r="V33" s="72">
        <f>Q33+R33</f>
        <v>0</v>
      </c>
      <c r="W33" s="71"/>
    </row>
    <row r="34" spans="1:26" s="40" customFormat="1" ht="32.1" hidden="1" customHeight="1" x14ac:dyDescent="0.25">
      <c r="A34" s="70"/>
      <c r="B34" s="217"/>
      <c r="C34" s="218"/>
      <c r="D34" s="219"/>
      <c r="E34" s="220"/>
      <c r="F34" s="221"/>
      <c r="G34" s="221"/>
      <c r="H34" s="221"/>
      <c r="I34" s="221"/>
      <c r="J34" s="221"/>
      <c r="K34" s="222"/>
      <c r="L34" s="55"/>
      <c r="M34" s="56"/>
      <c r="N34" s="96"/>
      <c r="O34" s="76"/>
      <c r="P34" s="57" t="str">
        <f t="shared" si="0"/>
        <v/>
      </c>
      <c r="Q34" s="126">
        <f t="shared" si="2"/>
        <v>0</v>
      </c>
      <c r="R34" s="127">
        <f t="shared" si="3"/>
        <v>0</v>
      </c>
      <c r="S34" s="70"/>
      <c r="T34" s="71"/>
      <c r="U34" s="71" t="s">
        <v>111</v>
      </c>
      <c r="V34" s="72">
        <f>Q34+R34</f>
        <v>0</v>
      </c>
      <c r="W34" s="71"/>
      <c r="Z34" s="44"/>
    </row>
    <row r="35" spans="1:26" s="40" customFormat="1" ht="32.1" hidden="1" customHeight="1" x14ac:dyDescent="0.25">
      <c r="A35" s="70"/>
      <c r="B35" s="217"/>
      <c r="C35" s="218"/>
      <c r="D35" s="219"/>
      <c r="E35" s="220"/>
      <c r="F35" s="221"/>
      <c r="G35" s="221"/>
      <c r="H35" s="221"/>
      <c r="I35" s="221"/>
      <c r="J35" s="221"/>
      <c r="K35" s="222"/>
      <c r="L35" s="55"/>
      <c r="M35" s="56"/>
      <c r="N35" s="96"/>
      <c r="O35" s="76"/>
      <c r="P35" s="57" t="str">
        <f t="shared" si="0"/>
        <v/>
      </c>
      <c r="Q35" s="126">
        <f t="shared" si="2"/>
        <v>0</v>
      </c>
      <c r="R35" s="127">
        <f t="shared" si="3"/>
        <v>0</v>
      </c>
      <c r="S35" s="70"/>
      <c r="T35" s="71"/>
      <c r="U35" s="71"/>
      <c r="V35" s="72">
        <f>Q35+R35</f>
        <v>0</v>
      </c>
      <c r="W35" s="71"/>
    </row>
    <row r="36" spans="1:26" s="40" customFormat="1" ht="32.1" hidden="1" customHeight="1" x14ac:dyDescent="0.25">
      <c r="A36" s="70"/>
      <c r="B36" s="217"/>
      <c r="C36" s="218"/>
      <c r="D36" s="219"/>
      <c r="E36" s="220"/>
      <c r="F36" s="221"/>
      <c r="G36" s="221"/>
      <c r="H36" s="221"/>
      <c r="I36" s="221"/>
      <c r="J36" s="221"/>
      <c r="K36" s="222"/>
      <c r="L36" s="55"/>
      <c r="M36" s="56"/>
      <c r="N36" s="96"/>
      <c r="O36" s="76"/>
      <c r="P36" s="57" t="str">
        <f t="shared" si="0"/>
        <v/>
      </c>
      <c r="Q36" s="126">
        <f t="shared" si="2"/>
        <v>0</v>
      </c>
      <c r="R36" s="127">
        <f t="shared" si="3"/>
        <v>0</v>
      </c>
      <c r="S36" s="70"/>
      <c r="T36" s="71"/>
      <c r="U36" s="71"/>
      <c r="V36" s="72">
        <f t="shared" si="1"/>
        <v>0</v>
      </c>
      <c r="W36" s="71"/>
    </row>
    <row r="37" spans="1:26" s="40" customFormat="1" ht="32.1" hidden="1" customHeight="1" x14ac:dyDescent="0.25">
      <c r="A37" s="70"/>
      <c r="B37" s="217"/>
      <c r="C37" s="218"/>
      <c r="D37" s="219"/>
      <c r="E37" s="220"/>
      <c r="F37" s="221"/>
      <c r="G37" s="221"/>
      <c r="H37" s="221"/>
      <c r="I37" s="221"/>
      <c r="J37" s="221"/>
      <c r="K37" s="222"/>
      <c r="L37" s="55"/>
      <c r="M37" s="56"/>
      <c r="N37" s="96"/>
      <c r="O37" s="76"/>
      <c r="P37" s="57" t="str">
        <f t="shared" si="0"/>
        <v/>
      </c>
      <c r="Q37" s="126">
        <f t="shared" si="2"/>
        <v>0</v>
      </c>
      <c r="R37" s="127">
        <f t="shared" si="3"/>
        <v>0</v>
      </c>
      <c r="S37" s="70"/>
      <c r="T37" s="71"/>
      <c r="U37" s="71" t="s">
        <v>111</v>
      </c>
      <c r="V37" s="72">
        <f t="shared" si="1"/>
        <v>0</v>
      </c>
      <c r="W37" s="71"/>
      <c r="Z37" s="44"/>
    </row>
    <row r="38" spans="1:26" s="40" customFormat="1" ht="32.1" hidden="1" customHeight="1" x14ac:dyDescent="0.25">
      <c r="A38" s="70"/>
      <c r="B38" s="217"/>
      <c r="C38" s="218"/>
      <c r="D38" s="219"/>
      <c r="E38" s="220"/>
      <c r="F38" s="221"/>
      <c r="G38" s="221"/>
      <c r="H38" s="221"/>
      <c r="I38" s="221"/>
      <c r="J38" s="221"/>
      <c r="K38" s="222"/>
      <c r="L38" s="55"/>
      <c r="M38" s="56"/>
      <c r="N38" s="96"/>
      <c r="O38" s="76"/>
      <c r="P38" s="57" t="str">
        <f t="shared" si="0"/>
        <v/>
      </c>
      <c r="Q38" s="126">
        <f t="shared" si="2"/>
        <v>0</v>
      </c>
      <c r="R38" s="127">
        <f t="shared" si="3"/>
        <v>0</v>
      </c>
      <c r="S38" s="70"/>
      <c r="T38" s="71"/>
      <c r="U38" s="71"/>
      <c r="V38" s="72">
        <f t="shared" si="1"/>
        <v>0</v>
      </c>
      <c r="W38" s="71"/>
    </row>
    <row r="39" spans="1:26" s="40" customFormat="1" ht="32.1" hidden="1" customHeight="1" x14ac:dyDescent="0.25">
      <c r="A39" s="70"/>
      <c r="B39" s="217"/>
      <c r="C39" s="218"/>
      <c r="D39" s="219"/>
      <c r="E39" s="220"/>
      <c r="F39" s="221"/>
      <c r="G39" s="221"/>
      <c r="H39" s="221"/>
      <c r="I39" s="221"/>
      <c r="J39" s="221"/>
      <c r="K39" s="222"/>
      <c r="L39" s="55"/>
      <c r="M39" s="56"/>
      <c r="N39" s="96"/>
      <c r="O39" s="76"/>
      <c r="P39" s="57" t="str">
        <f t="shared" si="0"/>
        <v/>
      </c>
      <c r="Q39" s="126">
        <f t="shared" si="2"/>
        <v>0</v>
      </c>
      <c r="R39" s="127">
        <f t="shared" si="3"/>
        <v>0</v>
      </c>
      <c r="S39" s="70"/>
      <c r="T39" s="71"/>
      <c r="U39" s="71" t="s">
        <v>111</v>
      </c>
      <c r="V39" s="72">
        <f t="shared" si="1"/>
        <v>0</v>
      </c>
      <c r="W39" s="71"/>
      <c r="Z39" s="44"/>
    </row>
    <row r="40" spans="1:26" s="40" customFormat="1" ht="32.1" hidden="1" customHeight="1" x14ac:dyDescent="0.25">
      <c r="A40" s="70"/>
      <c r="B40" s="217"/>
      <c r="C40" s="218"/>
      <c r="D40" s="219"/>
      <c r="E40" s="220"/>
      <c r="F40" s="221"/>
      <c r="G40" s="221"/>
      <c r="H40" s="221"/>
      <c r="I40" s="221"/>
      <c r="J40" s="221"/>
      <c r="K40" s="222"/>
      <c r="L40" s="55"/>
      <c r="M40" s="56"/>
      <c r="N40" s="96"/>
      <c r="O40" s="76"/>
      <c r="P40" s="57" t="str">
        <f t="shared" si="0"/>
        <v/>
      </c>
      <c r="Q40" s="126">
        <f t="shared" si="2"/>
        <v>0</v>
      </c>
      <c r="R40" s="127">
        <f t="shared" si="3"/>
        <v>0</v>
      </c>
      <c r="S40" s="70"/>
      <c r="T40" s="71"/>
      <c r="U40" s="71"/>
      <c r="V40" s="72">
        <f t="shared" si="1"/>
        <v>0</v>
      </c>
      <c r="W40" s="71"/>
    </row>
    <row r="41" spans="1:26" s="40" customFormat="1" ht="32.1" hidden="1" customHeight="1" x14ac:dyDescent="0.25">
      <c r="A41" s="70"/>
      <c r="B41" s="217"/>
      <c r="C41" s="218"/>
      <c r="D41" s="219"/>
      <c r="E41" s="220"/>
      <c r="F41" s="221"/>
      <c r="G41" s="221"/>
      <c r="H41" s="221"/>
      <c r="I41" s="221"/>
      <c r="J41" s="221"/>
      <c r="K41" s="222"/>
      <c r="L41" s="55"/>
      <c r="M41" s="56"/>
      <c r="N41" s="96"/>
      <c r="O41" s="76"/>
      <c r="P41" s="57" t="str">
        <f t="shared" si="0"/>
        <v/>
      </c>
      <c r="Q41" s="126">
        <f t="shared" si="2"/>
        <v>0</v>
      </c>
      <c r="R41" s="127">
        <f t="shared" si="3"/>
        <v>0</v>
      </c>
      <c r="S41" s="70"/>
      <c r="T41" s="71"/>
      <c r="U41" s="71" t="s">
        <v>111</v>
      </c>
      <c r="V41" s="72">
        <f t="shared" si="1"/>
        <v>0</v>
      </c>
      <c r="W41" s="71"/>
      <c r="Z41" s="44"/>
    </row>
    <row r="42" spans="1:26" s="40" customFormat="1" ht="32.1" hidden="1" customHeight="1" x14ac:dyDescent="0.25">
      <c r="A42" s="70"/>
      <c r="B42" s="217"/>
      <c r="C42" s="218"/>
      <c r="D42" s="219"/>
      <c r="E42" s="220"/>
      <c r="F42" s="221"/>
      <c r="G42" s="221"/>
      <c r="H42" s="221"/>
      <c r="I42" s="221"/>
      <c r="J42" s="221"/>
      <c r="K42" s="222"/>
      <c r="L42" s="55"/>
      <c r="M42" s="56"/>
      <c r="N42" s="96"/>
      <c r="O42" s="76"/>
      <c r="P42" s="57" t="str">
        <f t="shared" si="0"/>
        <v/>
      </c>
      <c r="Q42" s="126">
        <f t="shared" si="2"/>
        <v>0</v>
      </c>
      <c r="R42" s="127">
        <f t="shared" si="3"/>
        <v>0</v>
      </c>
      <c r="S42" s="70"/>
      <c r="T42" s="71"/>
      <c r="U42" s="71"/>
      <c r="V42" s="72">
        <f t="shared" si="1"/>
        <v>0</v>
      </c>
      <c r="W42" s="71"/>
    </row>
    <row r="43" spans="1:26" s="40" customFormat="1" ht="32.1" hidden="1" customHeight="1" x14ac:dyDescent="0.25">
      <c r="A43" s="70"/>
      <c r="B43" s="217"/>
      <c r="C43" s="218"/>
      <c r="D43" s="219"/>
      <c r="E43" s="220"/>
      <c r="F43" s="221"/>
      <c r="G43" s="221"/>
      <c r="H43" s="221"/>
      <c r="I43" s="221"/>
      <c r="J43" s="221"/>
      <c r="K43" s="222"/>
      <c r="L43" s="55"/>
      <c r="M43" s="56"/>
      <c r="N43" s="96"/>
      <c r="O43" s="76"/>
      <c r="P43" s="57" t="str">
        <f t="shared" si="0"/>
        <v/>
      </c>
      <c r="Q43" s="126">
        <f t="shared" si="2"/>
        <v>0</v>
      </c>
      <c r="R43" s="127">
        <f t="shared" si="3"/>
        <v>0</v>
      </c>
      <c r="S43" s="70"/>
      <c r="T43" s="71"/>
      <c r="U43" s="71" t="s">
        <v>111</v>
      </c>
      <c r="V43" s="72">
        <f t="shared" si="1"/>
        <v>0</v>
      </c>
      <c r="W43" s="71"/>
      <c r="Z43" s="44"/>
    </row>
    <row r="44" spans="1:26" ht="32.1" customHeight="1" x14ac:dyDescent="0.25">
      <c r="A44" s="70"/>
      <c r="B44" s="317" t="s">
        <v>105</v>
      </c>
      <c r="C44" s="318"/>
      <c r="D44" s="318"/>
      <c r="E44" s="318"/>
      <c r="F44" s="318"/>
      <c r="G44" s="318"/>
      <c r="H44" s="318"/>
      <c r="I44" s="318"/>
      <c r="J44" s="318"/>
      <c r="K44" s="318"/>
      <c r="L44" s="318"/>
      <c r="M44" s="318"/>
      <c r="N44" s="318"/>
      <c r="O44" s="319"/>
      <c r="P44" s="58">
        <f>SUM(P19:P43)</f>
        <v>0</v>
      </c>
      <c r="Q44" s="127">
        <f>SUM(Q19:Q43)</f>
        <v>0</v>
      </c>
      <c r="R44" s="127">
        <f>ROUND(SUM(R19:R43),0)</f>
        <v>0</v>
      </c>
      <c r="S44" s="70"/>
      <c r="T44" s="71"/>
      <c r="U44" s="71">
        <f>R44+Q44</f>
        <v>0</v>
      </c>
      <c r="V44" s="71"/>
      <c r="W44" s="71"/>
      <c r="X44" s="45">
        <f>R44</f>
        <v>0</v>
      </c>
    </row>
    <row r="45" spans="1:26" ht="32.1" customHeight="1" x14ac:dyDescent="0.25">
      <c r="A45" s="70"/>
      <c r="B45" s="323" t="s">
        <v>44</v>
      </c>
      <c r="C45" s="324"/>
      <c r="D45" s="324"/>
      <c r="E45" s="324"/>
      <c r="F45" s="324"/>
      <c r="G45" s="324"/>
      <c r="H45" s="324"/>
      <c r="I45" s="324"/>
      <c r="J45" s="324"/>
      <c r="K45" s="324"/>
      <c r="L45" s="324"/>
      <c r="M45" s="324"/>
      <c r="N45" s="324"/>
      <c r="O45" s="324"/>
      <c r="P45" s="324"/>
      <c r="Q45" s="324"/>
      <c r="R45" s="325"/>
      <c r="S45" s="70"/>
      <c r="T45" s="71"/>
      <c r="U45" s="71"/>
      <c r="V45" s="71"/>
      <c r="W45" s="71"/>
    </row>
    <row r="46" spans="1:26" ht="32.1" customHeight="1" x14ac:dyDescent="0.25">
      <c r="A46" s="70"/>
      <c r="B46" s="314" t="s">
        <v>39</v>
      </c>
      <c r="C46" s="315"/>
      <c r="D46" s="316" t="s">
        <v>206</v>
      </c>
      <c r="E46" s="314"/>
      <c r="F46" s="315"/>
      <c r="G46" s="315"/>
      <c r="H46" s="315"/>
      <c r="I46" s="315"/>
      <c r="J46" s="315"/>
      <c r="K46" s="316"/>
      <c r="L46" s="122" t="s">
        <v>40</v>
      </c>
      <c r="M46" s="122" t="s">
        <v>41</v>
      </c>
      <c r="N46" s="80" t="s">
        <v>261</v>
      </c>
      <c r="O46" s="122" t="s">
        <v>3</v>
      </c>
      <c r="P46" s="122" t="s">
        <v>0</v>
      </c>
      <c r="Q46" s="122" t="s">
        <v>35</v>
      </c>
      <c r="R46" s="122" t="s">
        <v>97</v>
      </c>
      <c r="S46" s="70"/>
      <c r="T46" s="71"/>
      <c r="U46" s="71"/>
      <c r="V46" s="72"/>
      <c r="W46" s="71"/>
    </row>
    <row r="47" spans="1:26" s="40" customFormat="1" ht="32.1" customHeight="1" x14ac:dyDescent="0.25">
      <c r="A47" s="70"/>
      <c r="B47" s="217"/>
      <c r="C47" s="218"/>
      <c r="D47" s="219"/>
      <c r="E47" s="220"/>
      <c r="F47" s="221"/>
      <c r="G47" s="221"/>
      <c r="H47" s="221"/>
      <c r="I47" s="221"/>
      <c r="J47" s="221"/>
      <c r="K47" s="222"/>
      <c r="L47" s="55">
        <v>100</v>
      </c>
      <c r="M47" s="56">
        <v>10</v>
      </c>
      <c r="N47" s="96"/>
      <c r="O47" s="76">
        <v>0.25</v>
      </c>
      <c r="P47" s="57" t="str">
        <f>IF(N47="","",(L47/N47))</f>
        <v/>
      </c>
      <c r="Q47" s="126">
        <f>O47*R47</f>
        <v>250</v>
      </c>
      <c r="R47" s="127">
        <f t="shared" ref="R47:R51" si="5">ROUND(L47*M47,2)</f>
        <v>1000</v>
      </c>
      <c r="S47" s="70"/>
      <c r="T47" s="71"/>
      <c r="U47" s="71"/>
      <c r="V47" s="72">
        <f>Q47+R47</f>
        <v>1250</v>
      </c>
      <c r="W47" s="71"/>
    </row>
    <row r="48" spans="1:26" s="40" customFormat="1" ht="32.1" customHeight="1" x14ac:dyDescent="0.25">
      <c r="A48" s="70"/>
      <c r="B48" s="217"/>
      <c r="C48" s="218"/>
      <c r="D48" s="219"/>
      <c r="E48" s="220"/>
      <c r="F48" s="221"/>
      <c r="G48" s="221"/>
      <c r="H48" s="221"/>
      <c r="I48" s="221"/>
      <c r="J48" s="221"/>
      <c r="K48" s="222"/>
      <c r="L48" s="59"/>
      <c r="M48" s="60"/>
      <c r="N48" s="96"/>
      <c r="O48" s="76"/>
      <c r="P48" s="57" t="str">
        <f>IF(N48="","",(L48/N48))</f>
        <v/>
      </c>
      <c r="Q48" s="126">
        <f>O48*R48</f>
        <v>0</v>
      </c>
      <c r="R48" s="127">
        <f t="shared" si="5"/>
        <v>0</v>
      </c>
      <c r="S48" s="70"/>
      <c r="T48" s="71"/>
      <c r="U48" s="71"/>
      <c r="V48" s="72">
        <f>Q48+R48</f>
        <v>0</v>
      </c>
      <c r="W48" s="71"/>
    </row>
    <row r="49" spans="1:24" s="40" customFormat="1" ht="32.1" customHeight="1" x14ac:dyDescent="0.25">
      <c r="A49" s="70"/>
      <c r="B49" s="217"/>
      <c r="C49" s="218"/>
      <c r="D49" s="219"/>
      <c r="E49" s="220"/>
      <c r="F49" s="221"/>
      <c r="G49" s="221"/>
      <c r="H49" s="221"/>
      <c r="I49" s="221"/>
      <c r="J49" s="221"/>
      <c r="K49" s="222"/>
      <c r="L49" s="59"/>
      <c r="M49" s="60"/>
      <c r="N49" s="95"/>
      <c r="O49" s="76"/>
      <c r="P49" s="57" t="str">
        <f>IF(N49="","",(L49/N49))</f>
        <v/>
      </c>
      <c r="Q49" s="126">
        <f>O49*R49</f>
        <v>0</v>
      </c>
      <c r="R49" s="127">
        <f t="shared" si="5"/>
        <v>0</v>
      </c>
      <c r="S49" s="70"/>
      <c r="T49" s="71"/>
      <c r="U49" s="71"/>
      <c r="V49" s="72">
        <f>Q49+R49</f>
        <v>0</v>
      </c>
      <c r="W49" s="71"/>
    </row>
    <row r="50" spans="1:24" s="40" customFormat="1" ht="32.1" hidden="1" customHeight="1" x14ac:dyDescent="0.25">
      <c r="A50" s="70"/>
      <c r="B50" s="217"/>
      <c r="C50" s="218"/>
      <c r="D50" s="219"/>
      <c r="E50" s="220"/>
      <c r="F50" s="221"/>
      <c r="G50" s="221"/>
      <c r="H50" s="221"/>
      <c r="I50" s="221"/>
      <c r="J50" s="221"/>
      <c r="K50" s="222"/>
      <c r="L50" s="59"/>
      <c r="M50" s="60"/>
      <c r="N50" s="95"/>
      <c r="O50" s="76"/>
      <c r="P50" s="57" t="str">
        <f>IF(N50="","",(L50/N50))</f>
        <v/>
      </c>
      <c r="Q50" s="126">
        <f>O50*R50</f>
        <v>0</v>
      </c>
      <c r="R50" s="127">
        <f t="shared" si="5"/>
        <v>0</v>
      </c>
      <c r="S50" s="70"/>
      <c r="T50" s="71"/>
      <c r="U50" s="71"/>
      <c r="V50" s="72">
        <f>Q50+R50</f>
        <v>0</v>
      </c>
      <c r="W50" s="71"/>
    </row>
    <row r="51" spans="1:24" s="40" customFormat="1" ht="32.1" hidden="1" customHeight="1" x14ac:dyDescent="0.25">
      <c r="A51" s="70"/>
      <c r="B51" s="217"/>
      <c r="C51" s="218"/>
      <c r="D51" s="219"/>
      <c r="E51" s="220"/>
      <c r="F51" s="221"/>
      <c r="G51" s="221"/>
      <c r="H51" s="221"/>
      <c r="I51" s="221"/>
      <c r="J51" s="221"/>
      <c r="K51" s="222"/>
      <c r="L51" s="59"/>
      <c r="M51" s="60"/>
      <c r="N51" s="95"/>
      <c r="O51" s="76"/>
      <c r="P51" s="57" t="str">
        <f>IF(N51="","",(L51/N51))</f>
        <v/>
      </c>
      <c r="Q51" s="126">
        <f>O51*R51</f>
        <v>0</v>
      </c>
      <c r="R51" s="127">
        <f t="shared" si="5"/>
        <v>0</v>
      </c>
      <c r="S51" s="70"/>
      <c r="T51" s="71"/>
      <c r="U51" s="71"/>
      <c r="V51" s="72">
        <f>Q51+R51</f>
        <v>0</v>
      </c>
      <c r="W51" s="71"/>
    </row>
    <row r="52" spans="1:24" ht="32.1" customHeight="1" x14ac:dyDescent="0.25">
      <c r="A52" s="70"/>
      <c r="B52" s="317" t="s">
        <v>105</v>
      </c>
      <c r="C52" s="318"/>
      <c r="D52" s="318"/>
      <c r="E52" s="318"/>
      <c r="F52" s="318"/>
      <c r="G52" s="318"/>
      <c r="H52" s="318"/>
      <c r="I52" s="318"/>
      <c r="J52" s="318"/>
      <c r="K52" s="318"/>
      <c r="L52" s="318"/>
      <c r="M52" s="318"/>
      <c r="N52" s="318"/>
      <c r="O52" s="319"/>
      <c r="P52" s="58">
        <f>SUM(P47:P51)</f>
        <v>0</v>
      </c>
      <c r="Q52" s="127">
        <f>SUM(Q47:Q51)</f>
        <v>250</v>
      </c>
      <c r="R52" s="127">
        <f>ROUND(SUM(R47:R51),0)</f>
        <v>1000</v>
      </c>
      <c r="S52" s="70"/>
      <c r="T52" s="71"/>
      <c r="U52" s="71">
        <f>R52+Q52</f>
        <v>1250</v>
      </c>
      <c r="V52" s="71"/>
      <c r="W52" s="71"/>
      <c r="X52" s="45">
        <f>R52</f>
        <v>1000</v>
      </c>
    </row>
    <row r="53" spans="1:24" ht="32.1" customHeight="1" x14ac:dyDescent="0.25">
      <c r="A53" s="70"/>
      <c r="B53" s="323" t="s">
        <v>55</v>
      </c>
      <c r="C53" s="324"/>
      <c r="D53" s="324"/>
      <c r="E53" s="324"/>
      <c r="F53" s="324"/>
      <c r="G53" s="324"/>
      <c r="H53" s="324"/>
      <c r="I53" s="324"/>
      <c r="J53" s="324"/>
      <c r="K53" s="324"/>
      <c r="L53" s="324"/>
      <c r="M53" s="324"/>
      <c r="N53" s="324"/>
      <c r="O53" s="324"/>
      <c r="P53" s="324"/>
      <c r="Q53" s="324"/>
      <c r="R53" s="325"/>
      <c r="S53" s="70"/>
      <c r="T53" s="71"/>
      <c r="U53" s="71"/>
      <c r="V53" s="71"/>
      <c r="W53" s="71"/>
    </row>
    <row r="54" spans="1:24" ht="32.1" customHeight="1" x14ac:dyDescent="0.25">
      <c r="A54" s="70"/>
      <c r="B54" s="335" t="s">
        <v>64</v>
      </c>
      <c r="C54" s="336"/>
      <c r="D54" s="337"/>
      <c r="E54" s="335" t="s">
        <v>63</v>
      </c>
      <c r="F54" s="336"/>
      <c r="G54" s="336"/>
      <c r="H54" s="336"/>
      <c r="I54" s="336"/>
      <c r="J54" s="336"/>
      <c r="K54" s="336"/>
      <c r="L54" s="336"/>
      <c r="M54" s="336"/>
      <c r="N54" s="336"/>
      <c r="O54" s="336"/>
      <c r="P54" s="336"/>
      <c r="Q54" s="337"/>
      <c r="R54" s="122" t="s">
        <v>42</v>
      </c>
      <c r="S54" s="70"/>
      <c r="T54" s="71"/>
      <c r="U54" s="71"/>
      <c r="V54" s="71"/>
      <c r="W54" s="71"/>
    </row>
    <row r="55" spans="1:24" s="40" customFormat="1" ht="32.1" customHeight="1" x14ac:dyDescent="0.25">
      <c r="A55" s="70"/>
      <c r="B55" s="217"/>
      <c r="C55" s="218"/>
      <c r="D55" s="219"/>
      <c r="E55" s="220"/>
      <c r="F55" s="221"/>
      <c r="G55" s="221"/>
      <c r="H55" s="221"/>
      <c r="I55" s="221"/>
      <c r="J55" s="221"/>
      <c r="K55" s="221"/>
      <c r="L55" s="221"/>
      <c r="M55" s="221"/>
      <c r="N55" s="221"/>
      <c r="O55" s="221"/>
      <c r="P55" s="221"/>
      <c r="Q55" s="222"/>
      <c r="R55" s="128">
        <v>10000</v>
      </c>
      <c r="S55" s="70"/>
      <c r="T55" s="71"/>
      <c r="U55" s="71"/>
      <c r="V55" s="71"/>
      <c r="W55" s="71"/>
    </row>
    <row r="56" spans="1:24" s="40" customFormat="1" ht="32.1" customHeight="1" x14ac:dyDescent="0.25">
      <c r="A56" s="70"/>
      <c r="B56" s="217"/>
      <c r="C56" s="218"/>
      <c r="D56" s="219"/>
      <c r="E56" s="220"/>
      <c r="F56" s="221"/>
      <c r="G56" s="221"/>
      <c r="H56" s="221"/>
      <c r="I56" s="221"/>
      <c r="J56" s="221"/>
      <c r="K56" s="221"/>
      <c r="L56" s="221"/>
      <c r="M56" s="221"/>
      <c r="N56" s="221"/>
      <c r="O56" s="221"/>
      <c r="P56" s="221"/>
      <c r="Q56" s="222"/>
      <c r="R56" s="128"/>
      <c r="S56" s="70"/>
      <c r="T56" s="71"/>
      <c r="U56" s="71"/>
      <c r="V56" s="71"/>
      <c r="W56" s="71"/>
    </row>
    <row r="57" spans="1:24" ht="32.1" customHeight="1" x14ac:dyDescent="0.25">
      <c r="A57" s="70"/>
      <c r="B57" s="326" t="s">
        <v>47</v>
      </c>
      <c r="C57" s="327"/>
      <c r="D57" s="327"/>
      <c r="E57" s="327"/>
      <c r="F57" s="327"/>
      <c r="G57" s="327"/>
      <c r="H57" s="327"/>
      <c r="I57" s="327"/>
      <c r="J57" s="327"/>
      <c r="K57" s="327"/>
      <c r="L57" s="327"/>
      <c r="M57" s="327"/>
      <c r="N57" s="327"/>
      <c r="O57" s="327"/>
      <c r="P57" s="327"/>
      <c r="Q57" s="328"/>
      <c r="R57" s="129">
        <f>ROUND(R55+R56,0)</f>
        <v>10000</v>
      </c>
      <c r="S57" s="70"/>
      <c r="T57" s="71"/>
      <c r="U57" s="71"/>
      <c r="V57" s="71"/>
      <c r="W57" s="71"/>
      <c r="X57" s="45">
        <f>R57</f>
        <v>10000</v>
      </c>
    </row>
    <row r="58" spans="1:24" ht="32.1" customHeight="1" x14ac:dyDescent="0.25">
      <c r="A58" s="70"/>
      <c r="B58" s="323" t="s">
        <v>56</v>
      </c>
      <c r="C58" s="324"/>
      <c r="D58" s="324"/>
      <c r="E58" s="324"/>
      <c r="F58" s="324"/>
      <c r="G58" s="324"/>
      <c r="H58" s="324"/>
      <c r="I58" s="324"/>
      <c r="J58" s="324"/>
      <c r="K58" s="324"/>
      <c r="L58" s="324"/>
      <c r="M58" s="324"/>
      <c r="N58" s="324"/>
      <c r="O58" s="324"/>
      <c r="P58" s="324"/>
      <c r="Q58" s="324"/>
      <c r="R58" s="325"/>
      <c r="S58" s="70"/>
      <c r="T58" s="71"/>
      <c r="U58" s="71"/>
      <c r="V58" s="71"/>
      <c r="W58" s="71"/>
    </row>
    <row r="59" spans="1:24" ht="32.1" customHeight="1" x14ac:dyDescent="0.25">
      <c r="A59" s="70"/>
      <c r="B59" s="329"/>
      <c r="C59" s="330"/>
      <c r="D59" s="330" t="s">
        <v>45</v>
      </c>
      <c r="E59" s="330"/>
      <c r="F59" s="330"/>
      <c r="G59" s="330"/>
      <c r="H59" s="330"/>
      <c r="I59" s="330"/>
      <c r="J59" s="330"/>
      <c r="K59" s="330"/>
      <c r="L59" s="330"/>
      <c r="M59" s="330"/>
      <c r="N59" s="330"/>
      <c r="O59" s="330"/>
      <c r="P59" s="330"/>
      <c r="Q59" s="331"/>
      <c r="R59" s="122" t="s">
        <v>46</v>
      </c>
      <c r="S59" s="70"/>
      <c r="T59" s="71"/>
      <c r="U59" s="71"/>
      <c r="V59" s="71"/>
      <c r="W59" s="71"/>
    </row>
    <row r="60" spans="1:24" s="40" customFormat="1" ht="32.1" customHeight="1" x14ac:dyDescent="0.25">
      <c r="A60" s="70"/>
      <c r="B60" s="332" t="s">
        <v>65</v>
      </c>
      <c r="C60" s="333"/>
      <c r="D60" s="334"/>
      <c r="E60" s="220"/>
      <c r="F60" s="221"/>
      <c r="G60" s="221"/>
      <c r="H60" s="221"/>
      <c r="I60" s="221"/>
      <c r="J60" s="221"/>
      <c r="K60" s="221"/>
      <c r="L60" s="221"/>
      <c r="M60" s="221"/>
      <c r="N60" s="221"/>
      <c r="O60" s="221"/>
      <c r="P60" s="221"/>
      <c r="Q60" s="222"/>
      <c r="R60" s="130">
        <f>Q16</f>
        <v>1890</v>
      </c>
      <c r="S60" s="70"/>
      <c r="T60" s="71"/>
      <c r="U60" s="71"/>
      <c r="V60" s="71"/>
      <c r="W60" s="71"/>
    </row>
    <row r="61" spans="1:24" s="40" customFormat="1" ht="32.1" customHeight="1" x14ac:dyDescent="0.25">
      <c r="A61" s="70"/>
      <c r="B61" s="338" t="s">
        <v>121</v>
      </c>
      <c r="C61" s="339"/>
      <c r="D61" s="339"/>
      <c r="E61" s="339"/>
      <c r="F61" s="340"/>
      <c r="G61" s="209"/>
      <c r="H61" s="209"/>
      <c r="I61" s="209"/>
      <c r="J61" s="209"/>
      <c r="K61" s="209"/>
      <c r="L61" s="209"/>
      <c r="M61" s="209"/>
      <c r="N61" s="209"/>
      <c r="O61" s="209"/>
      <c r="P61" s="209"/>
      <c r="Q61" s="210"/>
      <c r="R61" s="131"/>
      <c r="S61" s="70"/>
      <c r="T61" s="71"/>
      <c r="U61" s="71"/>
      <c r="V61" s="71"/>
      <c r="W61" s="71"/>
    </row>
    <row r="62" spans="1:24" s="40" customFormat="1" ht="32.1" customHeight="1" x14ac:dyDescent="0.25">
      <c r="A62" s="70"/>
      <c r="B62" s="332" t="s">
        <v>66</v>
      </c>
      <c r="C62" s="333"/>
      <c r="D62" s="334"/>
      <c r="E62" s="220"/>
      <c r="F62" s="221"/>
      <c r="G62" s="221"/>
      <c r="H62" s="221"/>
      <c r="I62" s="221"/>
      <c r="J62" s="221"/>
      <c r="K62" s="221"/>
      <c r="L62" s="221"/>
      <c r="M62" s="221"/>
      <c r="N62" s="221"/>
      <c r="O62" s="221"/>
      <c r="P62" s="221"/>
      <c r="Q62" s="222"/>
      <c r="R62" s="132">
        <f>Q44</f>
        <v>0</v>
      </c>
      <c r="S62" s="70"/>
      <c r="T62" s="71"/>
      <c r="U62" s="71"/>
      <c r="V62" s="71"/>
      <c r="W62" s="71"/>
    </row>
    <row r="63" spans="1:24" s="40" customFormat="1" ht="32.1" customHeight="1" x14ac:dyDescent="0.25">
      <c r="A63" s="70"/>
      <c r="B63" s="338" t="s">
        <v>122</v>
      </c>
      <c r="C63" s="339"/>
      <c r="D63" s="339"/>
      <c r="E63" s="339"/>
      <c r="F63" s="340"/>
      <c r="G63" s="209"/>
      <c r="H63" s="209"/>
      <c r="I63" s="209"/>
      <c r="J63" s="209"/>
      <c r="K63" s="209"/>
      <c r="L63" s="209"/>
      <c r="M63" s="209"/>
      <c r="N63" s="209"/>
      <c r="O63" s="209"/>
      <c r="P63" s="209"/>
      <c r="Q63" s="210"/>
      <c r="R63" s="131"/>
      <c r="S63" s="70"/>
      <c r="T63" s="71"/>
      <c r="U63" s="71"/>
      <c r="V63" s="71"/>
      <c r="W63" s="71"/>
    </row>
    <row r="64" spans="1:24" s="40" customFormat="1" ht="32.1" customHeight="1" x14ac:dyDescent="0.25">
      <c r="A64" s="70"/>
      <c r="B64" s="332" t="s">
        <v>67</v>
      </c>
      <c r="C64" s="333"/>
      <c r="D64" s="334"/>
      <c r="E64" s="220"/>
      <c r="F64" s="221"/>
      <c r="G64" s="221"/>
      <c r="H64" s="221"/>
      <c r="I64" s="221"/>
      <c r="J64" s="221"/>
      <c r="K64" s="221"/>
      <c r="L64" s="221"/>
      <c r="M64" s="221"/>
      <c r="N64" s="221"/>
      <c r="O64" s="221"/>
      <c r="P64" s="221"/>
      <c r="Q64" s="222"/>
      <c r="R64" s="130">
        <f>Q52</f>
        <v>250</v>
      </c>
      <c r="S64" s="70"/>
      <c r="T64" s="71"/>
      <c r="U64" s="71"/>
      <c r="V64" s="71"/>
      <c r="W64" s="71"/>
    </row>
    <row r="65" spans="1:39" s="40" customFormat="1" ht="32.1" customHeight="1" x14ac:dyDescent="0.25">
      <c r="A65" s="70"/>
      <c r="B65" s="338" t="s">
        <v>123</v>
      </c>
      <c r="C65" s="339"/>
      <c r="D65" s="339"/>
      <c r="E65" s="339"/>
      <c r="F65" s="340"/>
      <c r="G65" s="209"/>
      <c r="H65" s="209"/>
      <c r="I65" s="209"/>
      <c r="J65" s="209"/>
      <c r="K65" s="209"/>
      <c r="L65" s="209"/>
      <c r="M65" s="209"/>
      <c r="N65" s="209"/>
      <c r="O65" s="209"/>
      <c r="P65" s="209"/>
      <c r="Q65" s="210"/>
      <c r="R65" s="131"/>
      <c r="S65" s="70"/>
      <c r="T65" s="71"/>
      <c r="U65" s="71"/>
      <c r="V65" s="71"/>
      <c r="W65" s="71"/>
    </row>
    <row r="66" spans="1:39" ht="32.1" customHeight="1" x14ac:dyDescent="0.25">
      <c r="A66" s="70"/>
      <c r="B66" s="317" t="s">
        <v>49</v>
      </c>
      <c r="C66" s="318"/>
      <c r="D66" s="318"/>
      <c r="E66" s="318"/>
      <c r="F66" s="318"/>
      <c r="G66" s="318"/>
      <c r="H66" s="318"/>
      <c r="I66" s="318"/>
      <c r="J66" s="318"/>
      <c r="K66" s="318"/>
      <c r="L66" s="318"/>
      <c r="M66" s="318"/>
      <c r="N66" s="318"/>
      <c r="O66" s="318"/>
      <c r="P66" s="318"/>
      <c r="Q66" s="319"/>
      <c r="R66" s="133">
        <f>SUM(R60:R65)</f>
        <v>2140</v>
      </c>
      <c r="S66" s="70"/>
      <c r="T66" s="71"/>
      <c r="U66" s="71"/>
      <c r="V66" s="71"/>
      <c r="W66" s="71"/>
      <c r="X66" s="45">
        <f>R66</f>
        <v>2140</v>
      </c>
      <c r="Y66" s="40"/>
      <c r="Z66" s="40"/>
      <c r="AA66" s="40"/>
      <c r="AB66" s="40"/>
      <c r="AC66" s="40"/>
      <c r="AD66" s="40"/>
      <c r="AE66" s="40"/>
      <c r="AF66" s="40"/>
      <c r="AG66" s="40"/>
      <c r="AH66" s="40"/>
      <c r="AI66" s="40"/>
      <c r="AJ66" s="40"/>
      <c r="AK66" s="40"/>
      <c r="AL66" s="40"/>
      <c r="AM66" s="40"/>
    </row>
    <row r="67" spans="1:39" ht="32.1" customHeight="1" x14ac:dyDescent="0.25">
      <c r="A67" s="70"/>
      <c r="B67" s="320" t="s">
        <v>57</v>
      </c>
      <c r="C67" s="321"/>
      <c r="D67" s="321"/>
      <c r="E67" s="321"/>
      <c r="F67" s="321"/>
      <c r="G67" s="321"/>
      <c r="H67" s="321"/>
      <c r="I67" s="321"/>
      <c r="J67" s="321"/>
      <c r="K67" s="321"/>
      <c r="L67" s="321"/>
      <c r="M67" s="321"/>
      <c r="N67" s="321"/>
      <c r="O67" s="321"/>
      <c r="P67" s="321"/>
      <c r="Q67" s="321"/>
      <c r="R67" s="322"/>
      <c r="S67" s="70"/>
      <c r="T67" s="71"/>
      <c r="U67" s="71"/>
      <c r="V67" s="71"/>
      <c r="W67" s="71"/>
      <c r="Y67" s="40"/>
      <c r="Z67" s="40"/>
      <c r="AA67" s="40"/>
      <c r="AB67" s="40"/>
      <c r="AC67" s="40"/>
      <c r="AD67" s="40"/>
      <c r="AE67" s="40"/>
      <c r="AF67" s="40"/>
      <c r="AG67" s="40"/>
      <c r="AH67" s="40"/>
      <c r="AI67" s="40"/>
      <c r="AJ67" s="40"/>
      <c r="AK67" s="40"/>
      <c r="AL67" s="40"/>
      <c r="AM67" s="40"/>
    </row>
    <row r="68" spans="1:39" ht="32.1" customHeight="1" x14ac:dyDescent="0.25">
      <c r="A68" s="70"/>
      <c r="B68" s="343" t="s">
        <v>262</v>
      </c>
      <c r="C68" s="341"/>
      <c r="D68" s="341"/>
      <c r="E68" s="341"/>
      <c r="F68" s="341"/>
      <c r="G68" s="342"/>
      <c r="H68" s="341" t="s">
        <v>259</v>
      </c>
      <c r="I68" s="341"/>
      <c r="J68" s="341"/>
      <c r="K68" s="341"/>
      <c r="L68" s="341"/>
      <c r="M68" s="341"/>
      <c r="N68" s="341"/>
      <c r="O68" s="342"/>
      <c r="P68" s="34" t="s">
        <v>128</v>
      </c>
      <c r="Q68" s="43" t="s">
        <v>48</v>
      </c>
      <c r="R68" s="43" t="s">
        <v>42</v>
      </c>
      <c r="S68" s="70"/>
      <c r="T68" s="71"/>
      <c r="U68" s="71"/>
      <c r="V68" s="71" t="s">
        <v>263</v>
      </c>
      <c r="W68" s="71" t="s">
        <v>264</v>
      </c>
      <c r="Y68" s="40"/>
      <c r="Z68" s="40"/>
      <c r="AA68" s="40"/>
      <c r="AB68" s="40"/>
      <c r="AC68" s="40"/>
      <c r="AD68" s="40"/>
      <c r="AE68" s="40"/>
      <c r="AF68" s="40"/>
      <c r="AG68" s="40"/>
      <c r="AH68" s="40"/>
      <c r="AI68" s="40"/>
      <c r="AJ68" s="40"/>
      <c r="AK68" s="40"/>
      <c r="AL68" s="40"/>
      <c r="AM68" s="40"/>
    </row>
    <row r="69" spans="1:39" ht="32.1" customHeight="1" x14ac:dyDescent="0.25">
      <c r="A69" s="70"/>
      <c r="B69" s="243"/>
      <c r="C69" s="243"/>
      <c r="D69" s="243"/>
      <c r="E69" s="243"/>
      <c r="F69" s="243"/>
      <c r="G69" s="243"/>
      <c r="H69" s="243"/>
      <c r="I69" s="243"/>
      <c r="J69" s="243"/>
      <c r="K69" s="243"/>
      <c r="L69" s="243"/>
      <c r="M69" s="243"/>
      <c r="N69" s="243"/>
      <c r="O69" s="243"/>
      <c r="P69" s="42">
        <v>10</v>
      </c>
      <c r="Q69" s="144">
        <v>10</v>
      </c>
      <c r="R69" s="134">
        <f>ROUND(Q69*P69,2)</f>
        <v>100</v>
      </c>
      <c r="S69" s="70"/>
      <c r="T69" s="71"/>
      <c r="U69" s="72" t="e">
        <f>IF(#REF!="","",IF(B69="","",R69))</f>
        <v>#REF!</v>
      </c>
      <c r="V69" s="72" t="e">
        <f>IF(#REF!="Contractor","",IF(B69="","",B69))</f>
        <v>#REF!</v>
      </c>
      <c r="W69" s="72" t="e">
        <f>IF(#REF!="Contractor",0,R69)</f>
        <v>#REF!</v>
      </c>
    </row>
    <row r="70" spans="1:39" ht="32.1" customHeight="1" x14ac:dyDescent="0.25">
      <c r="A70" s="70"/>
      <c r="B70" s="243"/>
      <c r="C70" s="243"/>
      <c r="D70" s="243"/>
      <c r="E70" s="243"/>
      <c r="F70" s="243"/>
      <c r="G70" s="243"/>
      <c r="H70" s="243"/>
      <c r="I70" s="243"/>
      <c r="J70" s="243"/>
      <c r="K70" s="243"/>
      <c r="L70" s="243"/>
      <c r="M70" s="243"/>
      <c r="N70" s="243"/>
      <c r="O70" s="243"/>
      <c r="P70" s="42">
        <v>1</v>
      </c>
      <c r="Q70" s="144">
        <v>29000</v>
      </c>
      <c r="R70" s="134">
        <f t="shared" ref="R70:R73" si="6">ROUND(Q70*P70,2)</f>
        <v>29000</v>
      </c>
      <c r="S70" s="70"/>
      <c r="T70" s="71"/>
      <c r="U70" s="72" t="e">
        <f>IF(#REF!="","",IF(B70="","",R70))</f>
        <v>#REF!</v>
      </c>
      <c r="V70" s="72" t="e">
        <f>IF(#REF!="Contractor","",IF(B70="","",B70))</f>
        <v>#REF!</v>
      </c>
      <c r="W70" s="72" t="e">
        <f>IF(#REF!="Contractor",0,R70)</f>
        <v>#REF!</v>
      </c>
    </row>
    <row r="71" spans="1:39" ht="32.1" customHeight="1" x14ac:dyDescent="0.25">
      <c r="A71" s="70"/>
      <c r="B71" s="243"/>
      <c r="C71" s="243"/>
      <c r="D71" s="243"/>
      <c r="E71" s="243"/>
      <c r="F71" s="243"/>
      <c r="G71" s="243"/>
      <c r="H71" s="243"/>
      <c r="I71" s="243"/>
      <c r="J71" s="243"/>
      <c r="K71" s="243"/>
      <c r="L71" s="243"/>
      <c r="M71" s="243"/>
      <c r="N71" s="243"/>
      <c r="O71" s="243"/>
      <c r="P71" s="42"/>
      <c r="Q71" s="144"/>
      <c r="R71" s="134">
        <f t="shared" si="6"/>
        <v>0</v>
      </c>
      <c r="S71" s="70"/>
      <c r="T71" s="71"/>
      <c r="U71" s="72" t="e">
        <f>IF(#REF!="","",IF(B71="","",R71))</f>
        <v>#REF!</v>
      </c>
      <c r="V71" s="72" t="e">
        <f>IF(#REF!="Contractor","",IF(B71="","",B71))</f>
        <v>#REF!</v>
      </c>
      <c r="W71" s="72" t="e">
        <f>IF(#REF!="Contractor",0,R71)</f>
        <v>#REF!</v>
      </c>
    </row>
    <row r="72" spans="1:39" ht="32.1" customHeight="1" x14ac:dyDescent="0.25">
      <c r="A72" s="70"/>
      <c r="B72" s="243"/>
      <c r="C72" s="243"/>
      <c r="D72" s="243"/>
      <c r="E72" s="243"/>
      <c r="F72" s="243"/>
      <c r="G72" s="243"/>
      <c r="H72" s="243"/>
      <c r="I72" s="243"/>
      <c r="J72" s="243"/>
      <c r="K72" s="243"/>
      <c r="L72" s="243"/>
      <c r="M72" s="243"/>
      <c r="N72" s="243"/>
      <c r="O72" s="243"/>
      <c r="P72" s="42"/>
      <c r="Q72" s="144"/>
      <c r="R72" s="134">
        <f t="shared" si="6"/>
        <v>0</v>
      </c>
      <c r="S72" s="70"/>
      <c r="T72" s="71"/>
      <c r="U72" s="72" t="e">
        <f>IF(#REF!="","",IF(B72="","",R72))</f>
        <v>#REF!</v>
      </c>
      <c r="V72" s="72" t="e">
        <f>IF(#REF!="Contractor","",IF(B72="","",B72))</f>
        <v>#REF!</v>
      </c>
      <c r="W72" s="72" t="e">
        <f>IF(#REF!="Contractor",0,R72)</f>
        <v>#REF!</v>
      </c>
    </row>
    <row r="73" spans="1:39" ht="32.1" customHeight="1" x14ac:dyDescent="0.25">
      <c r="A73" s="70"/>
      <c r="B73" s="243"/>
      <c r="C73" s="243"/>
      <c r="D73" s="243"/>
      <c r="E73" s="243"/>
      <c r="F73" s="243"/>
      <c r="G73" s="243"/>
      <c r="H73" s="243"/>
      <c r="I73" s="243"/>
      <c r="J73" s="243"/>
      <c r="K73" s="243"/>
      <c r="L73" s="243"/>
      <c r="M73" s="243"/>
      <c r="N73" s="243"/>
      <c r="O73" s="243"/>
      <c r="P73" s="42"/>
      <c r="Q73" s="144"/>
      <c r="R73" s="134">
        <f t="shared" si="6"/>
        <v>0</v>
      </c>
      <c r="S73" s="70"/>
      <c r="T73" s="71"/>
      <c r="U73" s="72" t="e">
        <f>IF(#REF!="","",IF(B73="","",R73))</f>
        <v>#REF!</v>
      </c>
      <c r="V73" s="72" t="e">
        <f>IF(#REF!="Contractor","",IF(B73="","",B73))</f>
        <v>#REF!</v>
      </c>
      <c r="W73" s="72" t="e">
        <f>IF(#REF!="Contractor",0,R73)</f>
        <v>#REF!</v>
      </c>
    </row>
    <row r="74" spans="1:39" ht="32.1" customHeight="1" x14ac:dyDescent="0.25">
      <c r="A74" s="70"/>
      <c r="B74" s="345" t="s">
        <v>51</v>
      </c>
      <c r="C74" s="346"/>
      <c r="D74" s="346"/>
      <c r="E74" s="346"/>
      <c r="F74" s="346"/>
      <c r="G74" s="346"/>
      <c r="H74" s="346"/>
      <c r="I74" s="346"/>
      <c r="J74" s="346"/>
      <c r="K74" s="346"/>
      <c r="L74" s="346"/>
      <c r="M74" s="346"/>
      <c r="N74" s="346"/>
      <c r="O74" s="346"/>
      <c r="P74" s="346"/>
      <c r="Q74" s="347"/>
      <c r="R74" s="135">
        <f>ROUND(SUM(R69:R73),0)</f>
        <v>29100</v>
      </c>
      <c r="S74" s="70"/>
      <c r="T74" s="71"/>
      <c r="U74" s="72" t="e">
        <f>SUM(U69:U73)</f>
        <v>#REF!</v>
      </c>
      <c r="V74" s="71"/>
      <c r="W74" s="71"/>
      <c r="X74" s="45">
        <f>R74</f>
        <v>29100</v>
      </c>
    </row>
    <row r="75" spans="1:39" ht="32.1" customHeight="1" x14ac:dyDescent="0.25">
      <c r="A75" s="70"/>
      <c r="B75" s="320" t="s">
        <v>58</v>
      </c>
      <c r="C75" s="321"/>
      <c r="D75" s="321"/>
      <c r="E75" s="321"/>
      <c r="F75" s="321"/>
      <c r="G75" s="321"/>
      <c r="H75" s="321"/>
      <c r="I75" s="321"/>
      <c r="J75" s="321"/>
      <c r="K75" s="321"/>
      <c r="L75" s="321"/>
      <c r="M75" s="321"/>
      <c r="N75" s="321"/>
      <c r="O75" s="321"/>
      <c r="P75" s="321"/>
      <c r="Q75" s="321"/>
      <c r="R75" s="322"/>
      <c r="S75" s="70"/>
      <c r="T75" s="71"/>
      <c r="U75" s="71"/>
      <c r="V75" s="71"/>
      <c r="W75" s="71"/>
    </row>
    <row r="76" spans="1:39" ht="32.1" customHeight="1" x14ac:dyDescent="0.25">
      <c r="A76" s="70"/>
      <c r="B76" s="203" t="s">
        <v>184</v>
      </c>
      <c r="C76" s="204"/>
      <c r="D76" s="205"/>
      <c r="E76" s="203" t="s">
        <v>50</v>
      </c>
      <c r="F76" s="204"/>
      <c r="G76" s="204"/>
      <c r="H76" s="204"/>
      <c r="I76" s="204"/>
      <c r="J76" s="204"/>
      <c r="K76" s="204"/>
      <c r="L76" s="204"/>
      <c r="M76" s="204"/>
      <c r="N76" s="204"/>
      <c r="O76" s="204"/>
      <c r="P76" s="204"/>
      <c r="Q76" s="205"/>
      <c r="R76" s="122" t="s">
        <v>42</v>
      </c>
      <c r="S76" s="70"/>
      <c r="T76" s="71"/>
      <c r="U76" s="71"/>
      <c r="V76" s="71"/>
      <c r="W76" s="71"/>
    </row>
    <row r="77" spans="1:39" ht="32.1" customHeight="1" x14ac:dyDescent="0.25">
      <c r="A77" s="70"/>
      <c r="B77" s="344"/>
      <c r="C77" s="344"/>
      <c r="D77" s="344"/>
      <c r="E77" s="236" t="str">
        <f>IF(B77="","Select Supply Category in Column B","")</f>
        <v>Select Supply Category in Column B</v>
      </c>
      <c r="F77" s="236"/>
      <c r="G77" s="236"/>
      <c r="H77" s="236"/>
      <c r="I77" s="236"/>
      <c r="J77" s="236"/>
      <c r="K77" s="236"/>
      <c r="L77" s="236"/>
      <c r="M77" s="236"/>
      <c r="N77" s="236"/>
      <c r="O77" s="236"/>
      <c r="P77" s="236"/>
      <c r="Q77" s="236"/>
      <c r="R77" s="124">
        <v>12</v>
      </c>
      <c r="S77" s="70"/>
      <c r="T77" s="71"/>
      <c r="U77" s="71"/>
      <c r="V77" s="71"/>
      <c r="W77" s="71"/>
    </row>
    <row r="78" spans="1:39" ht="32.1" customHeight="1" x14ac:dyDescent="0.25">
      <c r="A78" s="70"/>
      <c r="B78" s="344"/>
      <c r="C78" s="344"/>
      <c r="D78" s="344"/>
      <c r="E78" s="236" t="str">
        <f t="shared" ref="E78:E82" si="7">IF(B78="","Select Supply Category in Column B","")</f>
        <v>Select Supply Category in Column B</v>
      </c>
      <c r="F78" s="236"/>
      <c r="G78" s="236"/>
      <c r="H78" s="236"/>
      <c r="I78" s="236"/>
      <c r="J78" s="236"/>
      <c r="K78" s="236"/>
      <c r="L78" s="236"/>
      <c r="M78" s="236"/>
      <c r="N78" s="236"/>
      <c r="O78" s="236"/>
      <c r="P78" s="236"/>
      <c r="Q78" s="236"/>
      <c r="R78" s="124"/>
      <c r="S78" s="70"/>
      <c r="T78" s="71"/>
      <c r="U78" s="71"/>
      <c r="V78" s="71"/>
      <c r="W78" s="71"/>
    </row>
    <row r="79" spans="1:39" ht="32.1" customHeight="1" x14ac:dyDescent="0.25">
      <c r="A79" s="70"/>
      <c r="B79" s="344"/>
      <c r="C79" s="344"/>
      <c r="D79" s="344"/>
      <c r="E79" s="236" t="str">
        <f t="shared" si="7"/>
        <v>Select Supply Category in Column B</v>
      </c>
      <c r="F79" s="236"/>
      <c r="G79" s="236"/>
      <c r="H79" s="236"/>
      <c r="I79" s="236"/>
      <c r="J79" s="236"/>
      <c r="K79" s="236"/>
      <c r="L79" s="236"/>
      <c r="M79" s="236"/>
      <c r="N79" s="236"/>
      <c r="O79" s="236"/>
      <c r="P79" s="236"/>
      <c r="Q79" s="236"/>
      <c r="R79" s="124"/>
      <c r="S79" s="70"/>
      <c r="T79" s="71"/>
      <c r="U79" s="71"/>
      <c r="V79" s="71"/>
      <c r="W79" s="71"/>
    </row>
    <row r="80" spans="1:39" ht="32.1" customHeight="1" x14ac:dyDescent="0.25">
      <c r="A80" s="70"/>
      <c r="B80" s="344"/>
      <c r="C80" s="344"/>
      <c r="D80" s="344"/>
      <c r="E80" s="236" t="str">
        <f t="shared" si="7"/>
        <v>Select Supply Category in Column B</v>
      </c>
      <c r="F80" s="236"/>
      <c r="G80" s="236"/>
      <c r="H80" s="236"/>
      <c r="I80" s="236"/>
      <c r="J80" s="236"/>
      <c r="K80" s="236"/>
      <c r="L80" s="236"/>
      <c r="M80" s="236"/>
      <c r="N80" s="236"/>
      <c r="O80" s="236"/>
      <c r="P80" s="236"/>
      <c r="Q80" s="236"/>
      <c r="R80" s="124"/>
      <c r="S80" s="70"/>
      <c r="T80" s="71"/>
      <c r="U80" s="71"/>
      <c r="V80" s="71"/>
      <c r="W80" s="71"/>
    </row>
    <row r="81" spans="1:24" ht="32.1" customHeight="1" x14ac:dyDescent="0.25">
      <c r="A81" s="70"/>
      <c r="B81" s="344"/>
      <c r="C81" s="344"/>
      <c r="D81" s="344"/>
      <c r="E81" s="236" t="str">
        <f t="shared" si="7"/>
        <v>Select Supply Category in Column B</v>
      </c>
      <c r="F81" s="236"/>
      <c r="G81" s="236"/>
      <c r="H81" s="236"/>
      <c r="I81" s="236"/>
      <c r="J81" s="236"/>
      <c r="K81" s="236"/>
      <c r="L81" s="236"/>
      <c r="M81" s="236"/>
      <c r="N81" s="236"/>
      <c r="O81" s="236"/>
      <c r="P81" s="236"/>
      <c r="Q81" s="236"/>
      <c r="R81" s="124"/>
      <c r="S81" s="70"/>
      <c r="T81" s="71"/>
      <c r="U81" s="71"/>
      <c r="V81" s="71"/>
      <c r="W81" s="71"/>
    </row>
    <row r="82" spans="1:24" ht="32.1" customHeight="1" x14ac:dyDescent="0.25">
      <c r="A82" s="70"/>
      <c r="B82" s="344"/>
      <c r="C82" s="344"/>
      <c r="D82" s="344"/>
      <c r="E82" s="236" t="str">
        <f t="shared" si="7"/>
        <v>Select Supply Category in Column B</v>
      </c>
      <c r="F82" s="236"/>
      <c r="G82" s="236"/>
      <c r="H82" s="236"/>
      <c r="I82" s="236"/>
      <c r="J82" s="236"/>
      <c r="K82" s="236"/>
      <c r="L82" s="236"/>
      <c r="M82" s="236"/>
      <c r="N82" s="236"/>
      <c r="O82" s="236"/>
      <c r="P82" s="236"/>
      <c r="Q82" s="236"/>
      <c r="R82" s="124"/>
      <c r="S82" s="70"/>
      <c r="T82" s="71"/>
      <c r="U82" s="71"/>
      <c r="V82" s="71"/>
      <c r="W82" s="71"/>
    </row>
    <row r="83" spans="1:24" ht="32.1" customHeight="1" x14ac:dyDescent="0.25">
      <c r="A83" s="70"/>
      <c r="B83" s="317" t="s">
        <v>52</v>
      </c>
      <c r="C83" s="318"/>
      <c r="D83" s="318"/>
      <c r="E83" s="318"/>
      <c r="F83" s="318"/>
      <c r="G83" s="318"/>
      <c r="H83" s="318"/>
      <c r="I83" s="318"/>
      <c r="J83" s="318"/>
      <c r="K83" s="318"/>
      <c r="L83" s="318"/>
      <c r="M83" s="318"/>
      <c r="N83" s="318"/>
      <c r="O83" s="318"/>
      <c r="P83" s="318"/>
      <c r="Q83" s="319"/>
      <c r="R83" s="123">
        <f>ROUND(SUM(R77:R82),0)</f>
        <v>12</v>
      </c>
      <c r="S83" s="70"/>
      <c r="T83" s="71"/>
      <c r="U83" s="71"/>
      <c r="V83" s="71"/>
      <c r="W83" s="71"/>
      <c r="X83" s="45">
        <f>R83</f>
        <v>12</v>
      </c>
    </row>
    <row r="84" spans="1:24" ht="32.1" customHeight="1" x14ac:dyDescent="0.25">
      <c r="A84" s="70"/>
      <c r="B84" s="323" t="s">
        <v>59</v>
      </c>
      <c r="C84" s="324"/>
      <c r="D84" s="324"/>
      <c r="E84" s="324"/>
      <c r="F84" s="324"/>
      <c r="G84" s="324"/>
      <c r="H84" s="324"/>
      <c r="I84" s="324"/>
      <c r="J84" s="324"/>
      <c r="K84" s="324"/>
      <c r="L84" s="324"/>
      <c r="M84" s="324"/>
      <c r="N84" s="324"/>
      <c r="O84" s="324"/>
      <c r="P84" s="324"/>
      <c r="Q84" s="324"/>
      <c r="R84" s="325"/>
      <c r="S84" s="70"/>
      <c r="T84" s="71"/>
      <c r="U84" s="71"/>
      <c r="V84" s="71"/>
      <c r="W84" s="71"/>
    </row>
    <row r="85" spans="1:24" s="40" customFormat="1" ht="32.1" customHeight="1" x14ac:dyDescent="0.25">
      <c r="A85" s="70"/>
      <c r="B85" s="348" t="s">
        <v>184</v>
      </c>
      <c r="C85" s="349"/>
      <c r="D85" s="350"/>
      <c r="E85" s="351" t="s">
        <v>108</v>
      </c>
      <c r="F85" s="351"/>
      <c r="G85" s="351"/>
      <c r="H85" s="348" t="s">
        <v>109</v>
      </c>
      <c r="I85" s="349"/>
      <c r="J85" s="349"/>
      <c r="K85" s="349"/>
      <c r="L85" s="349"/>
      <c r="M85" s="349"/>
      <c r="N85" s="349"/>
      <c r="O85" s="350"/>
      <c r="P85" s="69" t="s">
        <v>292</v>
      </c>
      <c r="Q85" s="69" t="s">
        <v>104</v>
      </c>
      <c r="R85" s="35" t="s">
        <v>46</v>
      </c>
      <c r="S85" s="70"/>
      <c r="T85" s="71"/>
      <c r="U85" s="71"/>
      <c r="V85" s="71"/>
      <c r="W85" s="71"/>
    </row>
    <row r="86" spans="1:24" s="40" customFormat="1" ht="32.1" customHeight="1" x14ac:dyDescent="0.25">
      <c r="A86" s="70"/>
      <c r="B86" s="352"/>
      <c r="C86" s="353"/>
      <c r="D86" s="354"/>
      <c r="E86" s="237" t="str">
        <f>IF(B86="","Select Category in Column B","")</f>
        <v>Select Category in Column B</v>
      </c>
      <c r="F86" s="238"/>
      <c r="G86" s="239"/>
      <c r="H86" s="237" t="str">
        <f>IF(B86="","Select Category in Column B","")</f>
        <v>Select Category in Column B</v>
      </c>
      <c r="I86" s="238"/>
      <c r="J86" s="238"/>
      <c r="K86" s="238"/>
      <c r="L86" s="238"/>
      <c r="M86" s="238"/>
      <c r="N86" s="238"/>
      <c r="O86" s="239"/>
      <c r="P86" s="142"/>
      <c r="Q86" s="136">
        <v>0</v>
      </c>
      <c r="R86" s="123">
        <f>ROUND(Q86*P86,2)</f>
        <v>0</v>
      </c>
      <c r="S86" s="70"/>
      <c r="T86" s="71"/>
      <c r="U86" s="72">
        <f>IF(OR(B86='DROP-DOWNS'!$S$18,B86='DROP-DOWNS'!$S$19,B86='DROP-DOWNS'!$S$20,B86='DROP-DOWNS'!$S$21),R86,0)</f>
        <v>0</v>
      </c>
      <c r="V86" s="67"/>
      <c r="W86" s="71"/>
    </row>
    <row r="87" spans="1:24" s="40" customFormat="1" ht="32.1" customHeight="1" x14ac:dyDescent="0.25">
      <c r="A87" s="70"/>
      <c r="B87" s="352"/>
      <c r="C87" s="353"/>
      <c r="D87" s="354"/>
      <c r="E87" s="237" t="str">
        <f t="shared" ref="E87:E92" si="8">IF(B87="","Select Category in Column B","")</f>
        <v>Select Category in Column B</v>
      </c>
      <c r="F87" s="238"/>
      <c r="G87" s="239"/>
      <c r="H87" s="237" t="str">
        <f t="shared" ref="H87:H92" si="9">IF(B87="","Select Category in Column B","")</f>
        <v>Select Category in Column B</v>
      </c>
      <c r="I87" s="238"/>
      <c r="J87" s="238"/>
      <c r="K87" s="238"/>
      <c r="L87" s="238"/>
      <c r="M87" s="238"/>
      <c r="N87" s="238"/>
      <c r="O87" s="239"/>
      <c r="P87" s="142"/>
      <c r="Q87" s="136">
        <v>0</v>
      </c>
      <c r="R87" s="123">
        <f t="shared" ref="R87:R89" si="10">ROUND(Q87*P87,2)</f>
        <v>0</v>
      </c>
      <c r="S87" s="70"/>
      <c r="T87" s="71"/>
      <c r="U87" s="72">
        <f>IF(OR(B87='DROP-DOWNS'!$S$18,B87='DROP-DOWNS'!$S$19,B87='DROP-DOWNS'!$S$20,B87='DROP-DOWNS'!$S$21),R87,0)</f>
        <v>0</v>
      </c>
      <c r="V87" s="67"/>
      <c r="W87" s="71"/>
    </row>
    <row r="88" spans="1:24" s="40" customFormat="1" ht="32.1" customHeight="1" x14ac:dyDescent="0.25">
      <c r="A88" s="70"/>
      <c r="B88" s="352"/>
      <c r="C88" s="353"/>
      <c r="D88" s="354"/>
      <c r="E88" s="237" t="str">
        <f t="shared" si="8"/>
        <v>Select Category in Column B</v>
      </c>
      <c r="F88" s="238"/>
      <c r="G88" s="239"/>
      <c r="H88" s="237" t="str">
        <f t="shared" si="9"/>
        <v>Select Category in Column B</v>
      </c>
      <c r="I88" s="238"/>
      <c r="J88" s="238"/>
      <c r="K88" s="238"/>
      <c r="L88" s="238"/>
      <c r="M88" s="238"/>
      <c r="N88" s="238"/>
      <c r="O88" s="239"/>
      <c r="P88" s="142"/>
      <c r="Q88" s="136">
        <v>0</v>
      </c>
      <c r="R88" s="123">
        <f t="shared" si="10"/>
        <v>0</v>
      </c>
      <c r="S88" s="70"/>
      <c r="T88" s="71"/>
      <c r="U88" s="72">
        <f>IF(OR(B88='DROP-DOWNS'!$S$18,B88='DROP-DOWNS'!$S$19,B88='DROP-DOWNS'!$S$20,B88='DROP-DOWNS'!$S$21),R88,0)</f>
        <v>0</v>
      </c>
      <c r="V88" s="67"/>
      <c r="W88" s="71"/>
    </row>
    <row r="89" spans="1:24" s="40" customFormat="1" ht="32.1" customHeight="1" x14ac:dyDescent="0.25">
      <c r="A89" s="70"/>
      <c r="B89" s="352"/>
      <c r="C89" s="353"/>
      <c r="D89" s="354"/>
      <c r="E89" s="237" t="str">
        <f t="shared" si="8"/>
        <v>Select Category in Column B</v>
      </c>
      <c r="F89" s="238"/>
      <c r="G89" s="239"/>
      <c r="H89" s="237" t="str">
        <f t="shared" si="9"/>
        <v>Select Category in Column B</v>
      </c>
      <c r="I89" s="238"/>
      <c r="J89" s="238"/>
      <c r="K89" s="238"/>
      <c r="L89" s="238"/>
      <c r="M89" s="238"/>
      <c r="N89" s="238"/>
      <c r="O89" s="239"/>
      <c r="P89" s="142">
        <v>1000</v>
      </c>
      <c r="Q89" s="136">
        <v>1000</v>
      </c>
      <c r="R89" s="123">
        <f t="shared" si="10"/>
        <v>1000000</v>
      </c>
      <c r="S89" s="70"/>
      <c r="T89" s="71"/>
      <c r="U89" s="72">
        <f>IF(OR(B89='DROP-DOWNS'!$S$18,B89='DROP-DOWNS'!$S$19,B89='DROP-DOWNS'!$S$20,B89='DROP-DOWNS'!$S$21),R89,0)</f>
        <v>0</v>
      </c>
      <c r="V89" s="67"/>
      <c r="W89" s="71"/>
    </row>
    <row r="90" spans="1:24" s="40" customFormat="1" ht="32.1" customHeight="1" x14ac:dyDescent="0.25">
      <c r="A90" s="70"/>
      <c r="B90" s="352"/>
      <c r="C90" s="353"/>
      <c r="D90" s="354"/>
      <c r="E90" s="237" t="str">
        <f t="shared" si="8"/>
        <v>Select Category in Column B</v>
      </c>
      <c r="F90" s="238"/>
      <c r="G90" s="239"/>
      <c r="H90" s="237" t="str">
        <f t="shared" si="9"/>
        <v>Select Category in Column B</v>
      </c>
      <c r="I90" s="238"/>
      <c r="J90" s="238"/>
      <c r="K90" s="238"/>
      <c r="L90" s="238"/>
      <c r="M90" s="238"/>
      <c r="N90" s="238"/>
      <c r="O90" s="239"/>
      <c r="P90" s="143"/>
      <c r="Q90" s="136"/>
      <c r="R90" s="123">
        <f t="shared" ref="R90:R92" si="11">ROUND(Q90*P90,0)</f>
        <v>0</v>
      </c>
      <c r="S90" s="70"/>
      <c r="T90" s="71"/>
      <c r="U90" s="72">
        <f>IF(OR(B90='DROP-DOWNS'!S18,B90='DROP-DOWNS'!S19,B90='DROP-DOWNS'!S20,B90='DROP-DOWNS'!S21),R90,0)</f>
        <v>0</v>
      </c>
      <c r="V90" s="67"/>
      <c r="W90" s="71"/>
    </row>
    <row r="91" spans="1:24" s="40" customFormat="1" ht="32.1" customHeight="1" x14ac:dyDescent="0.25">
      <c r="A91" s="70"/>
      <c r="B91" s="352"/>
      <c r="C91" s="353"/>
      <c r="D91" s="354"/>
      <c r="E91" s="237" t="str">
        <f t="shared" si="8"/>
        <v>Select Category in Column B</v>
      </c>
      <c r="F91" s="238"/>
      <c r="G91" s="239"/>
      <c r="H91" s="237" t="str">
        <f t="shared" si="9"/>
        <v>Select Category in Column B</v>
      </c>
      <c r="I91" s="238"/>
      <c r="J91" s="238"/>
      <c r="K91" s="238"/>
      <c r="L91" s="238"/>
      <c r="M91" s="238"/>
      <c r="N91" s="238"/>
      <c r="O91" s="239"/>
      <c r="P91" s="143"/>
      <c r="Q91" s="136"/>
      <c r="R91" s="123">
        <f t="shared" si="11"/>
        <v>0</v>
      </c>
      <c r="S91" s="70"/>
      <c r="T91" s="71"/>
      <c r="U91" s="72">
        <f>IF(OR(B91='DROP-DOWNS'!S18,B91='DROP-DOWNS'!S19,B91='DROP-DOWNS'!S20,B91='DROP-DOWNS'!S21),R91,0)</f>
        <v>0</v>
      </c>
      <c r="V91" s="67"/>
      <c r="W91" s="71"/>
    </row>
    <row r="92" spans="1:24" s="40" customFormat="1" ht="32.1" customHeight="1" x14ac:dyDescent="0.25">
      <c r="A92" s="70"/>
      <c r="B92" s="352"/>
      <c r="C92" s="353"/>
      <c r="D92" s="354" t="str">
        <f>IF(B92="","Select Travel Category in Column B.",0)</f>
        <v>Select Travel Category in Column B.</v>
      </c>
      <c r="E92" s="237" t="str">
        <f t="shared" si="8"/>
        <v>Select Category in Column B</v>
      </c>
      <c r="F92" s="238"/>
      <c r="G92" s="239"/>
      <c r="H92" s="237" t="str">
        <f t="shared" si="9"/>
        <v>Select Category in Column B</v>
      </c>
      <c r="I92" s="238"/>
      <c r="J92" s="238"/>
      <c r="K92" s="238"/>
      <c r="L92" s="238"/>
      <c r="M92" s="238"/>
      <c r="N92" s="238"/>
      <c r="O92" s="239"/>
      <c r="P92" s="143"/>
      <c r="Q92" s="136"/>
      <c r="R92" s="123">
        <f t="shared" si="11"/>
        <v>0</v>
      </c>
      <c r="S92" s="70"/>
      <c r="T92" s="71"/>
      <c r="U92" s="72">
        <f>IF(OR(B92='DROP-DOWNS'!S18,B92='DROP-DOWNS'!S19,B92='DROP-DOWNS'!S20,B92='DROP-DOWNS'!S21),R92,0)</f>
        <v>0</v>
      </c>
      <c r="V92" s="67"/>
      <c r="W92" s="71"/>
    </row>
    <row r="93" spans="1:24" ht="32.1" customHeight="1" x14ac:dyDescent="0.25">
      <c r="A93" s="70"/>
      <c r="B93" s="317" t="s">
        <v>53</v>
      </c>
      <c r="C93" s="318"/>
      <c r="D93" s="318"/>
      <c r="E93" s="318"/>
      <c r="F93" s="318"/>
      <c r="G93" s="318"/>
      <c r="H93" s="318"/>
      <c r="I93" s="318"/>
      <c r="J93" s="318"/>
      <c r="K93" s="318"/>
      <c r="L93" s="318"/>
      <c r="M93" s="318"/>
      <c r="N93" s="318"/>
      <c r="O93" s="318"/>
      <c r="P93" s="318"/>
      <c r="Q93" s="319"/>
      <c r="R93" s="123">
        <f>ROUND(SUM(R86:R92),0)</f>
        <v>1000000</v>
      </c>
      <c r="S93" s="70"/>
      <c r="T93" s="71"/>
      <c r="U93" s="61">
        <f>SUM(U86:U92)</f>
        <v>0</v>
      </c>
      <c r="V93" s="67"/>
      <c r="W93" s="71"/>
      <c r="X93" s="45">
        <f>R93</f>
        <v>1000000</v>
      </c>
    </row>
    <row r="94" spans="1:24" ht="32.1" customHeight="1" x14ac:dyDescent="0.25">
      <c r="A94" s="70"/>
      <c r="B94" s="323" t="s">
        <v>60</v>
      </c>
      <c r="C94" s="324"/>
      <c r="D94" s="324"/>
      <c r="E94" s="324"/>
      <c r="F94" s="324"/>
      <c r="G94" s="324"/>
      <c r="H94" s="324"/>
      <c r="I94" s="324"/>
      <c r="J94" s="324"/>
      <c r="K94" s="324"/>
      <c r="L94" s="324"/>
      <c r="M94" s="324"/>
      <c r="N94" s="324"/>
      <c r="O94" s="324"/>
      <c r="P94" s="324"/>
      <c r="Q94" s="324"/>
      <c r="R94" s="325"/>
      <c r="S94" s="70"/>
      <c r="T94" s="71"/>
      <c r="U94" s="71"/>
      <c r="V94" s="68"/>
      <c r="W94" s="71"/>
    </row>
    <row r="95" spans="1:24" ht="32.1" customHeight="1" x14ac:dyDescent="0.25">
      <c r="A95" s="70"/>
      <c r="B95" s="355" t="s">
        <v>68</v>
      </c>
      <c r="C95" s="356"/>
      <c r="D95" s="357"/>
      <c r="E95" s="355" t="s">
        <v>203</v>
      </c>
      <c r="F95" s="356"/>
      <c r="G95" s="356"/>
      <c r="H95" s="356"/>
      <c r="I95" s="356"/>
      <c r="J95" s="356"/>
      <c r="K95" s="356"/>
      <c r="L95" s="356"/>
      <c r="M95" s="356"/>
      <c r="N95" s="356"/>
      <c r="O95" s="356"/>
      <c r="P95" s="356"/>
      <c r="Q95" s="356"/>
      <c r="R95" s="357"/>
      <c r="S95" s="70"/>
      <c r="T95" s="71"/>
      <c r="U95" s="71"/>
      <c r="V95" s="68"/>
      <c r="W95" s="71"/>
    </row>
    <row r="96" spans="1:24" ht="32.1" customHeight="1" x14ac:dyDescent="0.25">
      <c r="A96" s="70"/>
      <c r="B96" s="344"/>
      <c r="C96" s="344"/>
      <c r="D96" s="344"/>
      <c r="E96" s="236" t="str">
        <f>IF(B96="","Select Category in Column B","")</f>
        <v>Select Category in Column B</v>
      </c>
      <c r="F96" s="236"/>
      <c r="G96" s="236"/>
      <c r="H96" s="236"/>
      <c r="I96" s="236"/>
      <c r="J96" s="236"/>
      <c r="K96" s="236"/>
      <c r="L96" s="236"/>
      <c r="M96" s="236"/>
      <c r="N96" s="236"/>
      <c r="O96" s="236"/>
      <c r="P96" s="236"/>
      <c r="Q96" s="236"/>
      <c r="R96" s="137">
        <v>0</v>
      </c>
      <c r="S96" s="70"/>
      <c r="T96" s="71"/>
      <c r="U96" s="71"/>
      <c r="V96" s="67"/>
      <c r="W96" s="71"/>
    </row>
    <row r="97" spans="1:24" ht="32.1" customHeight="1" x14ac:dyDescent="0.25">
      <c r="A97" s="70"/>
      <c r="B97" s="344"/>
      <c r="C97" s="344"/>
      <c r="D97" s="344"/>
      <c r="E97" s="236" t="str">
        <f t="shared" ref="E97:E101" si="12">IF(B97="","Select Category in Column B","")</f>
        <v>Select Category in Column B</v>
      </c>
      <c r="F97" s="236"/>
      <c r="G97" s="236"/>
      <c r="H97" s="236"/>
      <c r="I97" s="236"/>
      <c r="J97" s="236"/>
      <c r="K97" s="236"/>
      <c r="L97" s="236"/>
      <c r="M97" s="236"/>
      <c r="N97" s="236"/>
      <c r="O97" s="236"/>
      <c r="P97" s="236"/>
      <c r="Q97" s="236"/>
      <c r="R97" s="137">
        <v>0</v>
      </c>
      <c r="S97" s="70"/>
      <c r="T97" s="71"/>
      <c r="U97" s="71"/>
      <c r="V97" s="67"/>
      <c r="W97" s="71"/>
    </row>
    <row r="98" spans="1:24" ht="32.1" customHeight="1" x14ac:dyDescent="0.25">
      <c r="A98" s="70"/>
      <c r="B98" s="344"/>
      <c r="C98" s="344"/>
      <c r="D98" s="344"/>
      <c r="E98" s="236" t="str">
        <f t="shared" si="12"/>
        <v>Select Category in Column B</v>
      </c>
      <c r="F98" s="236"/>
      <c r="G98" s="236"/>
      <c r="H98" s="236"/>
      <c r="I98" s="236"/>
      <c r="J98" s="236"/>
      <c r="K98" s="236"/>
      <c r="L98" s="236"/>
      <c r="M98" s="236"/>
      <c r="N98" s="236"/>
      <c r="O98" s="236"/>
      <c r="P98" s="236"/>
      <c r="Q98" s="236"/>
      <c r="R98" s="137"/>
      <c r="S98" s="70"/>
      <c r="T98" s="71"/>
      <c r="U98" s="71"/>
      <c r="V98" s="68"/>
      <c r="W98" s="71"/>
    </row>
    <row r="99" spans="1:24" ht="32.1" customHeight="1" x14ac:dyDescent="0.25">
      <c r="A99" s="70"/>
      <c r="B99" s="344"/>
      <c r="C99" s="344"/>
      <c r="D99" s="344"/>
      <c r="E99" s="236" t="str">
        <f t="shared" si="12"/>
        <v>Select Category in Column B</v>
      </c>
      <c r="F99" s="236"/>
      <c r="G99" s="236"/>
      <c r="H99" s="236"/>
      <c r="I99" s="236"/>
      <c r="J99" s="236"/>
      <c r="K99" s="236"/>
      <c r="L99" s="236"/>
      <c r="M99" s="236"/>
      <c r="N99" s="236"/>
      <c r="O99" s="236"/>
      <c r="P99" s="236"/>
      <c r="Q99" s="236"/>
      <c r="R99" s="137"/>
      <c r="S99" s="70"/>
      <c r="T99" s="71"/>
      <c r="U99" s="71"/>
      <c r="V99" s="71"/>
      <c r="W99" s="71"/>
    </row>
    <row r="100" spans="1:24" ht="32.1" customHeight="1" x14ac:dyDescent="0.25">
      <c r="A100" s="70"/>
      <c r="B100" s="344"/>
      <c r="C100" s="344"/>
      <c r="D100" s="344"/>
      <c r="E100" s="236" t="str">
        <f t="shared" si="12"/>
        <v>Select Category in Column B</v>
      </c>
      <c r="F100" s="236"/>
      <c r="G100" s="236"/>
      <c r="H100" s="236"/>
      <c r="I100" s="236"/>
      <c r="J100" s="236"/>
      <c r="K100" s="236"/>
      <c r="L100" s="236"/>
      <c r="M100" s="236"/>
      <c r="N100" s="236"/>
      <c r="O100" s="236"/>
      <c r="P100" s="236"/>
      <c r="Q100" s="236"/>
      <c r="R100" s="137"/>
      <c r="S100" s="70"/>
      <c r="T100" s="71"/>
      <c r="U100" s="71"/>
      <c r="V100" s="71"/>
      <c r="W100" s="71"/>
    </row>
    <row r="101" spans="1:24" ht="32.1" customHeight="1" x14ac:dyDescent="0.25">
      <c r="A101" s="70"/>
      <c r="B101" s="344"/>
      <c r="C101" s="344"/>
      <c r="D101" s="344"/>
      <c r="E101" s="236" t="str">
        <f t="shared" si="12"/>
        <v>Select Category in Column B</v>
      </c>
      <c r="F101" s="236"/>
      <c r="G101" s="236"/>
      <c r="H101" s="236"/>
      <c r="I101" s="236"/>
      <c r="J101" s="236"/>
      <c r="K101" s="236"/>
      <c r="L101" s="236"/>
      <c r="M101" s="236"/>
      <c r="N101" s="236"/>
      <c r="O101" s="236"/>
      <c r="P101" s="236"/>
      <c r="Q101" s="236"/>
      <c r="R101" s="137"/>
      <c r="S101" s="70"/>
      <c r="T101" s="71"/>
      <c r="U101" s="71"/>
      <c r="V101" s="71"/>
      <c r="W101" s="71"/>
    </row>
    <row r="102" spans="1:24" ht="32.1" customHeight="1" x14ac:dyDescent="0.25">
      <c r="A102" s="70"/>
      <c r="B102" s="317" t="s">
        <v>69</v>
      </c>
      <c r="C102" s="318"/>
      <c r="D102" s="318"/>
      <c r="E102" s="318"/>
      <c r="F102" s="318"/>
      <c r="G102" s="318"/>
      <c r="H102" s="318"/>
      <c r="I102" s="318"/>
      <c r="J102" s="318"/>
      <c r="K102" s="318"/>
      <c r="L102" s="318"/>
      <c r="M102" s="318"/>
      <c r="N102" s="318"/>
      <c r="O102" s="318"/>
      <c r="P102" s="318"/>
      <c r="Q102" s="319"/>
      <c r="R102" s="138">
        <f>ROUND(SUM(R96:R101),0)</f>
        <v>0</v>
      </c>
      <c r="S102" s="70"/>
      <c r="T102" s="71"/>
      <c r="U102" s="71"/>
      <c r="V102" s="71"/>
      <c r="W102" s="71"/>
      <c r="X102" s="45">
        <f>R102</f>
        <v>0</v>
      </c>
    </row>
    <row r="103" spans="1:24" ht="15.75" customHeight="1" x14ac:dyDescent="0.25">
      <c r="A103" s="70"/>
      <c r="B103" s="358" t="s">
        <v>61</v>
      </c>
      <c r="C103" s="359"/>
      <c r="D103" s="359"/>
      <c r="E103" s="359"/>
      <c r="F103" s="359"/>
      <c r="G103" s="359"/>
      <c r="H103" s="359"/>
      <c r="I103" s="359"/>
      <c r="J103" s="359"/>
      <c r="K103" s="359"/>
      <c r="L103" s="359"/>
      <c r="M103" s="359"/>
      <c r="N103" s="359"/>
      <c r="O103" s="359"/>
      <c r="P103" s="359"/>
      <c r="Q103" s="359"/>
      <c r="R103" s="325"/>
      <c r="S103" s="70"/>
      <c r="T103" s="71"/>
      <c r="U103" s="71"/>
      <c r="V103" s="71"/>
      <c r="W103" s="71"/>
    </row>
    <row r="104" spans="1:24" ht="15.75" customHeight="1" x14ac:dyDescent="0.25">
      <c r="A104" s="70"/>
      <c r="B104" s="83"/>
      <c r="C104" s="84"/>
      <c r="D104" s="84"/>
      <c r="E104" s="84"/>
      <c r="F104" s="84"/>
      <c r="G104" s="84"/>
      <c r="H104" s="84"/>
      <c r="I104" s="84"/>
      <c r="J104" s="84"/>
      <c r="K104" s="369" t="s">
        <v>297</v>
      </c>
      <c r="L104" s="369"/>
      <c r="M104" s="369"/>
      <c r="N104" s="369"/>
      <c r="O104" s="369"/>
      <c r="P104" s="369"/>
      <c r="Q104" s="370"/>
      <c r="R104" s="146">
        <v>0.05</v>
      </c>
      <c r="S104" s="70"/>
      <c r="T104" s="71"/>
      <c r="U104" s="71"/>
      <c r="V104" s="71"/>
      <c r="W104" s="71"/>
    </row>
    <row r="105" spans="1:24" ht="15.75" customHeight="1" x14ac:dyDescent="0.25">
      <c r="A105" s="70"/>
      <c r="B105" s="87"/>
      <c r="C105" s="121"/>
      <c r="D105" s="121"/>
      <c r="E105" s="121"/>
      <c r="F105" s="121"/>
      <c r="G105" s="121"/>
      <c r="H105" s="121"/>
      <c r="I105" s="121"/>
      <c r="J105" s="121"/>
      <c r="K105" s="119"/>
      <c r="L105" s="119"/>
      <c r="M105" s="119"/>
      <c r="N105" s="119"/>
      <c r="O105" s="119"/>
      <c r="P105" s="119"/>
      <c r="Q105" s="145"/>
      <c r="R105" s="89"/>
      <c r="S105" s="70"/>
      <c r="T105" s="71"/>
      <c r="U105" s="71"/>
      <c r="V105" s="71"/>
      <c r="W105" s="71"/>
    </row>
    <row r="106" spans="1:24" ht="15.75" customHeight="1" x14ac:dyDescent="0.25">
      <c r="A106" s="70"/>
      <c r="B106" s="87"/>
      <c r="C106" s="121"/>
      <c r="D106" s="121"/>
      <c r="E106" s="121"/>
      <c r="F106" s="121"/>
      <c r="G106" s="121"/>
      <c r="H106" s="121"/>
      <c r="I106" s="119"/>
      <c r="J106" s="360" t="s">
        <v>119</v>
      </c>
      <c r="K106" s="361"/>
      <c r="L106" s="361"/>
      <c r="M106" s="361"/>
      <c r="N106" s="361"/>
      <c r="O106" s="361"/>
      <c r="P106" s="362"/>
      <c r="Q106" s="145"/>
      <c r="R106" s="89"/>
      <c r="S106" s="70"/>
      <c r="T106" s="71"/>
      <c r="U106" s="71"/>
      <c r="V106" s="71"/>
      <c r="W106" s="71"/>
    </row>
    <row r="107" spans="1:24" ht="15.6" customHeight="1" x14ac:dyDescent="0.25">
      <c r="A107" s="70"/>
      <c r="B107" s="87"/>
      <c r="C107" s="121"/>
      <c r="D107" s="121"/>
      <c r="E107" s="121"/>
      <c r="F107" s="121"/>
      <c r="G107" s="121"/>
      <c r="H107" s="121"/>
      <c r="I107" s="119"/>
      <c r="J107" s="360" t="s">
        <v>112</v>
      </c>
      <c r="K107" s="361"/>
      <c r="L107" s="361"/>
      <c r="M107" s="361"/>
      <c r="N107" s="362"/>
      <c r="O107" s="380">
        <v>10000</v>
      </c>
      <c r="P107" s="380"/>
      <c r="Q107" s="88"/>
      <c r="R107" s="89"/>
      <c r="S107" s="70"/>
      <c r="T107" s="71"/>
      <c r="U107" s="73">
        <f>O107</f>
        <v>10000</v>
      </c>
      <c r="V107" s="71"/>
      <c r="W107" s="71"/>
    </row>
    <row r="108" spans="1:24" ht="14.1" hidden="1" customHeight="1" x14ac:dyDescent="0.25">
      <c r="A108" s="70"/>
      <c r="B108" s="87"/>
      <c r="C108" s="121"/>
      <c r="D108" s="121"/>
      <c r="E108" s="121"/>
      <c r="F108" s="121"/>
      <c r="G108" s="121"/>
      <c r="H108" s="121"/>
      <c r="I108" s="119" t="s">
        <v>101</v>
      </c>
      <c r="J108" s="119"/>
      <c r="K108" s="119"/>
      <c r="L108" s="119"/>
      <c r="M108" s="119"/>
      <c r="N108" s="119"/>
      <c r="O108" s="378">
        <f>(R102+R93+R83+R74+R66+R57+R52+R44+R16)-F132</f>
        <v>1108252</v>
      </c>
      <c r="P108" s="378"/>
      <c r="Q108" s="88"/>
      <c r="R108" s="89"/>
      <c r="S108" s="70"/>
      <c r="T108" s="71"/>
      <c r="U108" s="71"/>
      <c r="V108" s="71"/>
      <c r="W108" s="71"/>
    </row>
    <row r="109" spans="1:24" ht="14.1" hidden="1" customHeight="1" x14ac:dyDescent="0.25">
      <c r="A109" s="70"/>
      <c r="B109" s="87" t="s">
        <v>102</v>
      </c>
      <c r="C109" s="121"/>
      <c r="D109" s="121"/>
      <c r="E109" s="121"/>
      <c r="F109" s="121"/>
      <c r="G109" s="121"/>
      <c r="H109" s="121"/>
      <c r="I109" s="119"/>
      <c r="J109" s="119"/>
      <c r="K109" s="119"/>
      <c r="L109" s="119"/>
      <c r="M109" s="119"/>
      <c r="N109" s="119"/>
      <c r="O109" s="381">
        <f>(O107+1)*O108</f>
        <v>11083628252</v>
      </c>
      <c r="P109" s="381"/>
      <c r="Q109" s="88"/>
      <c r="R109" s="89"/>
      <c r="S109" s="70"/>
      <c r="T109" s="71"/>
      <c r="U109" s="71"/>
      <c r="V109" s="71"/>
      <c r="W109" s="71"/>
    </row>
    <row r="110" spans="1:24" ht="15.75" customHeight="1" x14ac:dyDescent="0.25">
      <c r="A110" s="70"/>
      <c r="B110" s="87"/>
      <c r="C110" s="121"/>
      <c r="D110" s="121"/>
      <c r="E110" s="121"/>
      <c r="F110" s="121"/>
      <c r="G110" s="121"/>
      <c r="H110" s="121"/>
      <c r="I110" s="119"/>
      <c r="J110" s="360" t="s">
        <v>298</v>
      </c>
      <c r="K110" s="361"/>
      <c r="L110" s="361"/>
      <c r="M110" s="361"/>
      <c r="N110" s="362"/>
      <c r="O110" s="378">
        <f>F126+F127+F128+F129+F130</f>
        <v>4000</v>
      </c>
      <c r="P110" s="378"/>
      <c r="Q110" s="88"/>
      <c r="R110" s="89"/>
      <c r="S110" s="70"/>
      <c r="T110" s="71"/>
      <c r="U110" s="71"/>
      <c r="V110" s="71"/>
      <c r="W110" s="71"/>
    </row>
    <row r="111" spans="1:24" ht="15.75" customHeight="1" x14ac:dyDescent="0.25">
      <c r="A111" s="70"/>
      <c r="B111" s="87"/>
      <c r="C111" s="121"/>
      <c r="D111" s="121"/>
      <c r="E111" s="121"/>
      <c r="F111" s="121"/>
      <c r="G111" s="121"/>
      <c r="H111" s="121"/>
      <c r="I111" s="119"/>
      <c r="J111" s="360" t="s">
        <v>113</v>
      </c>
      <c r="K111" s="361"/>
      <c r="L111" s="361"/>
      <c r="M111" s="361"/>
      <c r="N111" s="362"/>
      <c r="O111" s="379">
        <f>R118</f>
        <v>20000</v>
      </c>
      <c r="P111" s="380"/>
      <c r="Q111" s="88"/>
      <c r="R111" s="89"/>
      <c r="S111" s="70"/>
      <c r="T111" s="71"/>
      <c r="U111" s="71"/>
      <c r="V111" s="71"/>
      <c r="W111" s="71"/>
    </row>
    <row r="112" spans="1:24" ht="15.75" customHeight="1" x14ac:dyDescent="0.25">
      <c r="A112" s="70"/>
      <c r="B112" s="87"/>
      <c r="C112" s="121"/>
      <c r="D112" s="121"/>
      <c r="E112" s="121"/>
      <c r="F112" s="121"/>
      <c r="G112" s="121"/>
      <c r="H112" s="121"/>
      <c r="I112" s="147"/>
      <c r="J112" s="363" t="s">
        <v>100</v>
      </c>
      <c r="K112" s="364"/>
      <c r="L112" s="364"/>
      <c r="M112" s="364"/>
      <c r="N112" s="365"/>
      <c r="O112" s="374">
        <f>F135</f>
        <v>56392.952380952425</v>
      </c>
      <c r="P112" s="374"/>
      <c r="Q112" s="88"/>
      <c r="R112" s="89"/>
      <c r="S112" s="70"/>
      <c r="T112" s="71"/>
      <c r="U112" s="71"/>
      <c r="V112" s="71"/>
      <c r="W112" s="71"/>
    </row>
    <row r="113" spans="1:24" ht="16.5" customHeight="1" x14ac:dyDescent="0.25">
      <c r="A113" s="70"/>
      <c r="B113" s="148"/>
      <c r="C113" s="93"/>
      <c r="D113" s="375"/>
      <c r="E113" s="375"/>
      <c r="F113" s="375"/>
      <c r="G113" s="93"/>
      <c r="H113" s="93"/>
      <c r="I113" s="93"/>
      <c r="J113" s="93"/>
      <c r="K113" s="93"/>
      <c r="L113" s="93"/>
      <c r="M113" s="376"/>
      <c r="N113" s="376"/>
      <c r="O113" s="376"/>
      <c r="P113" s="376"/>
      <c r="Q113" s="377"/>
      <c r="R113" s="94" t="s">
        <v>46</v>
      </c>
      <c r="S113" s="70"/>
      <c r="T113" s="71"/>
      <c r="U113" s="71"/>
      <c r="V113" s="71"/>
      <c r="W113" s="71"/>
    </row>
    <row r="114" spans="1:24" x14ac:dyDescent="0.25">
      <c r="A114" s="70"/>
      <c r="B114" s="116"/>
      <c r="C114" s="318"/>
      <c r="D114" s="318"/>
      <c r="E114" s="318"/>
      <c r="F114" s="117"/>
      <c r="G114" s="117"/>
      <c r="H114" s="117"/>
      <c r="I114" s="318" t="s">
        <v>120</v>
      </c>
      <c r="J114" s="318"/>
      <c r="K114" s="318"/>
      <c r="L114" s="318"/>
      <c r="M114" s="318"/>
      <c r="N114" s="318"/>
      <c r="O114" s="318"/>
      <c r="P114" s="318"/>
      <c r="Q114" s="319"/>
      <c r="R114" s="139">
        <v>56000</v>
      </c>
      <c r="S114" s="70"/>
      <c r="T114" s="71"/>
      <c r="U114" s="71"/>
      <c r="V114" s="71"/>
      <c r="W114" s="71"/>
      <c r="X114" s="45">
        <f>R114</f>
        <v>56000</v>
      </c>
    </row>
    <row r="115" spans="1:24" ht="15.75" customHeight="1" x14ac:dyDescent="0.25">
      <c r="A115" s="70"/>
      <c r="B115" s="358" t="s">
        <v>62</v>
      </c>
      <c r="C115" s="359"/>
      <c r="D115" s="359"/>
      <c r="E115" s="359"/>
      <c r="F115" s="359"/>
      <c r="G115" s="359"/>
      <c r="H115" s="359"/>
      <c r="I115" s="359"/>
      <c r="J115" s="359"/>
      <c r="K115" s="359"/>
      <c r="L115" s="359"/>
      <c r="M115" s="359"/>
      <c r="N115" s="359"/>
      <c r="O115" s="359"/>
      <c r="P115" s="359"/>
      <c r="Q115" s="359"/>
      <c r="R115" s="115"/>
      <c r="S115" s="70"/>
      <c r="T115" s="71"/>
      <c r="U115" s="71"/>
      <c r="V115" s="71"/>
      <c r="W115" s="71"/>
    </row>
    <row r="116" spans="1:24" s="40" customFormat="1" ht="39.950000000000003" customHeight="1" x14ac:dyDescent="0.25">
      <c r="A116" s="70"/>
      <c r="B116" s="371" t="s">
        <v>70</v>
      </c>
      <c r="C116" s="372"/>
      <c r="D116" s="372"/>
      <c r="E116" s="372"/>
      <c r="F116" s="372"/>
      <c r="G116" s="372"/>
      <c r="H116" s="372"/>
      <c r="I116" s="372"/>
      <c r="J116" s="372"/>
      <c r="K116" s="372"/>
      <c r="L116" s="372"/>
      <c r="M116" s="372"/>
      <c r="N116" s="372"/>
      <c r="O116" s="372"/>
      <c r="P116" s="372"/>
      <c r="Q116" s="373"/>
      <c r="R116" s="120" t="s">
        <v>46</v>
      </c>
      <c r="S116" s="70"/>
      <c r="T116" s="71"/>
      <c r="U116" s="71"/>
      <c r="V116" s="71"/>
      <c r="W116" s="71"/>
    </row>
    <row r="117" spans="1:24" ht="30" customHeight="1" x14ac:dyDescent="0.25">
      <c r="A117" s="70"/>
      <c r="B117" s="275"/>
      <c r="C117" s="276"/>
      <c r="D117" s="276"/>
      <c r="E117" s="276"/>
      <c r="F117" s="276"/>
      <c r="G117" s="276"/>
      <c r="H117" s="276"/>
      <c r="I117" s="276"/>
      <c r="J117" s="276"/>
      <c r="K117" s="276"/>
      <c r="L117" s="276"/>
      <c r="M117" s="276"/>
      <c r="N117" s="276"/>
      <c r="O117" s="276"/>
      <c r="P117" s="276"/>
      <c r="Q117" s="277"/>
      <c r="R117" s="140">
        <v>20000</v>
      </c>
      <c r="S117" s="70"/>
      <c r="T117" s="71"/>
      <c r="U117" s="71"/>
      <c r="V117" s="71"/>
      <c r="W117" s="71"/>
    </row>
    <row r="118" spans="1:24" ht="18.600000000000001" customHeight="1" x14ac:dyDescent="0.25">
      <c r="A118" s="70"/>
      <c r="B118" s="317" t="s">
        <v>71</v>
      </c>
      <c r="C118" s="318"/>
      <c r="D118" s="318"/>
      <c r="E118" s="318"/>
      <c r="F118" s="318"/>
      <c r="G118" s="318"/>
      <c r="H118" s="318"/>
      <c r="I118" s="318"/>
      <c r="J118" s="318"/>
      <c r="K118" s="318"/>
      <c r="L118" s="318"/>
      <c r="M118" s="318"/>
      <c r="N118" s="318"/>
      <c r="O118" s="318"/>
      <c r="P118" s="318"/>
      <c r="Q118" s="319"/>
      <c r="R118" s="135">
        <f>ROUND(R117,0)</f>
        <v>20000</v>
      </c>
      <c r="S118" s="70"/>
      <c r="T118" s="71"/>
      <c r="U118" s="71"/>
      <c r="V118" s="71"/>
      <c r="W118" s="71"/>
      <c r="X118" s="45">
        <f>R118</f>
        <v>20000</v>
      </c>
    </row>
    <row r="119" spans="1:24" ht="18.600000000000001" customHeight="1" x14ac:dyDescent="0.25">
      <c r="A119" s="70"/>
      <c r="B119" s="97"/>
      <c r="C119" s="98"/>
      <c r="D119" s="98"/>
      <c r="E119" s="98"/>
      <c r="F119" s="98"/>
      <c r="G119" s="98"/>
      <c r="H119" s="98"/>
      <c r="I119" s="98"/>
      <c r="J119" s="98"/>
      <c r="K119" s="98"/>
      <c r="L119" s="98"/>
      <c r="M119" s="98"/>
      <c r="N119" s="98"/>
      <c r="O119" s="98"/>
      <c r="P119" s="98"/>
      <c r="Q119" s="98"/>
      <c r="R119" s="115"/>
      <c r="S119" s="70"/>
      <c r="T119" s="71"/>
      <c r="U119" s="71"/>
      <c r="V119" s="71"/>
      <c r="W119" s="71"/>
      <c r="X119" s="45"/>
    </row>
    <row r="120" spans="1:24" ht="34.5" customHeight="1" x14ac:dyDescent="0.25">
      <c r="A120" s="70"/>
      <c r="B120" s="366" t="s">
        <v>54</v>
      </c>
      <c r="C120" s="367"/>
      <c r="D120" s="367"/>
      <c r="E120" s="367"/>
      <c r="F120" s="367"/>
      <c r="G120" s="367"/>
      <c r="H120" s="367"/>
      <c r="I120" s="367"/>
      <c r="J120" s="367"/>
      <c r="K120" s="367"/>
      <c r="L120" s="367"/>
      <c r="M120" s="367"/>
      <c r="N120" s="367"/>
      <c r="O120" s="367"/>
      <c r="P120" s="367"/>
      <c r="Q120" s="368"/>
      <c r="R120" s="141">
        <f>SUM(R118+R114+R102+R93+R83+R74+R66+R57+R52+R44+R16)</f>
        <v>1218252</v>
      </c>
      <c r="S120" s="70"/>
      <c r="T120" s="71"/>
      <c r="U120" s="62"/>
      <c r="V120" s="63"/>
      <c r="W120" s="71"/>
    </row>
    <row r="121" spans="1:24" ht="15" customHeight="1" x14ac:dyDescent="0.25">
      <c r="A121" s="70"/>
      <c r="B121" s="70"/>
      <c r="C121" s="70"/>
      <c r="D121" s="70"/>
      <c r="E121" s="70"/>
      <c r="F121" s="70"/>
      <c r="G121" s="70"/>
      <c r="H121" s="70"/>
      <c r="I121" s="70"/>
      <c r="J121" s="70"/>
      <c r="K121" s="70"/>
      <c r="L121" s="70"/>
      <c r="M121" s="70"/>
      <c r="N121" s="70"/>
      <c r="O121" s="70"/>
      <c r="P121" s="70"/>
      <c r="Q121" s="70"/>
      <c r="R121" s="70"/>
      <c r="S121" s="70"/>
      <c r="T121" s="71"/>
      <c r="U121" s="62" t="s">
        <v>103</v>
      </c>
      <c r="V121" s="63">
        <f>U93+R102+R60+R64+R52+R16</f>
        <v>103140</v>
      </c>
      <c r="W121" s="71"/>
    </row>
    <row r="122" spans="1:24" x14ac:dyDescent="0.25">
      <c r="A122" s="71"/>
      <c r="B122" s="71"/>
      <c r="C122" s="71"/>
      <c r="D122" s="71"/>
      <c r="E122" s="71"/>
      <c r="F122" s="71"/>
      <c r="G122" s="71"/>
      <c r="H122" s="71"/>
      <c r="I122" s="71"/>
      <c r="J122" s="71"/>
      <c r="K122" s="71"/>
      <c r="L122" s="71"/>
      <c r="M122" s="71"/>
      <c r="N122" s="71"/>
      <c r="O122" s="71"/>
      <c r="P122" s="71"/>
      <c r="Q122" s="71"/>
      <c r="R122" s="71"/>
      <c r="S122" s="71"/>
      <c r="T122" s="71"/>
      <c r="U122" s="71"/>
      <c r="V122" s="71"/>
      <c r="W122" s="71"/>
    </row>
    <row r="123" spans="1:24" x14ac:dyDescent="0.25">
      <c r="V123" s="109"/>
    </row>
    <row r="124" spans="1:24" x14ac:dyDescent="0.25">
      <c r="C124" s="46" t="s">
        <v>118</v>
      </c>
      <c r="D124" s="46"/>
      <c r="E124" s="47"/>
      <c r="F124" s="48"/>
    </row>
    <row r="125" spans="1:24" x14ac:dyDescent="0.25">
      <c r="C125" s="46" t="s">
        <v>112</v>
      </c>
      <c r="D125" s="46"/>
      <c r="E125" s="47"/>
      <c r="F125" s="110">
        <f>R57</f>
        <v>10000</v>
      </c>
    </row>
    <row r="126" spans="1:24" x14ac:dyDescent="0.25">
      <c r="C126" s="46" t="s">
        <v>114</v>
      </c>
      <c r="D126" s="46"/>
      <c r="E126" s="47">
        <f>R69</f>
        <v>100</v>
      </c>
      <c r="F126" s="110">
        <f>IF(E126&gt;25000,(E126-25000),0)</f>
        <v>0</v>
      </c>
    </row>
    <row r="127" spans="1:24" x14ac:dyDescent="0.25">
      <c r="C127" s="46" t="s">
        <v>115</v>
      </c>
      <c r="D127" s="46"/>
      <c r="E127" s="47">
        <f t="shared" ref="E127:E130" si="13">R70</f>
        <v>29000</v>
      </c>
      <c r="F127" s="110">
        <f>IF(E127&gt;25000,(E127-25000),0)</f>
        <v>4000</v>
      </c>
    </row>
    <row r="128" spans="1:24" x14ac:dyDescent="0.25">
      <c r="C128" s="46" t="s">
        <v>116</v>
      </c>
      <c r="D128" s="46"/>
      <c r="E128" s="47">
        <f t="shared" si="13"/>
        <v>0</v>
      </c>
      <c r="F128" s="110">
        <f>IF(E128&gt;25000,(E128-25000),0)</f>
        <v>0</v>
      </c>
    </row>
    <row r="129" spans="1:39" x14ac:dyDescent="0.25">
      <c r="C129" s="46" t="s">
        <v>117</v>
      </c>
      <c r="D129" s="46"/>
      <c r="E129" s="47">
        <f t="shared" si="13"/>
        <v>0</v>
      </c>
      <c r="F129" s="110">
        <f>IF(E129&gt;25000,(E129-25000),0)</f>
        <v>0</v>
      </c>
    </row>
    <row r="130" spans="1:39" x14ac:dyDescent="0.25">
      <c r="C130" s="46" t="s">
        <v>281</v>
      </c>
      <c r="D130" s="46"/>
      <c r="E130" s="47">
        <f t="shared" si="13"/>
        <v>0</v>
      </c>
      <c r="F130" s="110">
        <f>IF(E130&gt;25000,(E130-25000),0)</f>
        <v>0</v>
      </c>
    </row>
    <row r="131" spans="1:39" s="49" customFormat="1" x14ac:dyDescent="0.25">
      <c r="A131" s="33"/>
      <c r="B131" s="33"/>
      <c r="C131" s="46" t="s">
        <v>113</v>
      </c>
      <c r="D131" s="46"/>
      <c r="E131" s="47"/>
      <c r="F131" s="53">
        <f>R118</f>
        <v>20000</v>
      </c>
      <c r="L131" s="50"/>
      <c r="M131" s="51"/>
      <c r="N131" s="51"/>
      <c r="O131" s="50"/>
      <c r="P131" s="52"/>
      <c r="Q131" s="33"/>
      <c r="R131" s="33"/>
      <c r="S131" s="74"/>
      <c r="T131" s="33"/>
      <c r="U131" s="33"/>
      <c r="V131" s="33"/>
      <c r="W131" s="33"/>
      <c r="X131" s="33"/>
      <c r="Y131" s="33"/>
      <c r="Z131" s="33"/>
      <c r="AA131" s="33"/>
      <c r="AB131" s="33"/>
      <c r="AC131" s="33"/>
      <c r="AD131" s="33"/>
      <c r="AE131" s="33"/>
      <c r="AF131" s="33"/>
      <c r="AG131" s="33"/>
      <c r="AH131" s="33"/>
      <c r="AI131" s="33"/>
      <c r="AJ131" s="33"/>
      <c r="AK131" s="33"/>
      <c r="AL131" s="33"/>
      <c r="AM131" s="33"/>
    </row>
    <row r="132" spans="1:39" s="49" customFormat="1" x14ac:dyDescent="0.25">
      <c r="A132" s="33"/>
      <c r="B132" s="33"/>
      <c r="C132" s="33"/>
      <c r="D132" s="33"/>
      <c r="E132" s="54"/>
      <c r="F132" s="38">
        <f>SUM(F125:F131)</f>
        <v>34000</v>
      </c>
      <c r="L132" s="50"/>
      <c r="M132" s="51"/>
      <c r="N132" s="51"/>
      <c r="O132" s="50"/>
      <c r="P132" s="52"/>
      <c r="Q132" s="33"/>
      <c r="R132" s="33"/>
      <c r="S132" s="74"/>
      <c r="T132" s="33"/>
      <c r="U132" s="33"/>
      <c r="V132" s="33"/>
      <c r="W132" s="33"/>
      <c r="X132" s="33"/>
      <c r="Y132" s="33"/>
      <c r="Z132" s="33"/>
      <c r="AA132" s="33"/>
      <c r="AB132" s="33"/>
      <c r="AC132" s="33"/>
      <c r="AD132" s="33"/>
      <c r="AE132" s="33"/>
      <c r="AF132" s="33"/>
      <c r="AG132" s="33"/>
      <c r="AH132" s="33"/>
      <c r="AI132" s="33"/>
      <c r="AJ132" s="33"/>
      <c r="AK132" s="33"/>
      <c r="AL132" s="33"/>
      <c r="AM132" s="33"/>
    </row>
    <row r="135" spans="1:39" s="49" customFormat="1" ht="31.5" customHeight="1" x14ac:dyDescent="0.25">
      <c r="A135" s="33"/>
      <c r="B135" s="33"/>
      <c r="C135" s="112" t="s">
        <v>290</v>
      </c>
      <c r="D135" s="113"/>
      <c r="E135" s="114"/>
      <c r="F135" s="111">
        <f>(R120-F132)-((R120-F132)/(1+R104))</f>
        <v>56392.952380952425</v>
      </c>
      <c r="L135" s="50"/>
      <c r="M135" s="51"/>
      <c r="N135" s="51"/>
      <c r="O135" s="50"/>
      <c r="P135" s="52"/>
      <c r="Q135" s="33"/>
      <c r="R135" s="33"/>
      <c r="S135" s="74"/>
      <c r="T135" s="33"/>
      <c r="U135" s="33"/>
      <c r="V135" s="33"/>
      <c r="W135" s="33"/>
      <c r="X135" s="33"/>
      <c r="Y135" s="33"/>
      <c r="Z135" s="33"/>
      <c r="AA135" s="33"/>
      <c r="AB135" s="33"/>
      <c r="AC135" s="33"/>
      <c r="AD135" s="33"/>
      <c r="AE135" s="33"/>
      <c r="AF135" s="33"/>
      <c r="AG135" s="33"/>
      <c r="AH135" s="33"/>
      <c r="AI135" s="33"/>
      <c r="AJ135" s="33"/>
      <c r="AK135" s="33"/>
      <c r="AL135" s="33"/>
      <c r="AM135" s="33"/>
    </row>
  </sheetData>
  <sheetProtection formatCells="0" formatColumns="0" formatRows="0" insertRows="0" selectLockedCells="1"/>
  <mergeCells count="202">
    <mergeCell ref="J107:N107"/>
    <mergeCell ref="J111:N111"/>
    <mergeCell ref="J112:N112"/>
    <mergeCell ref="J106:P106"/>
    <mergeCell ref="B120:Q120"/>
    <mergeCell ref="K104:Q104"/>
    <mergeCell ref="C114:E114"/>
    <mergeCell ref="I114:Q114"/>
    <mergeCell ref="B115:Q115"/>
    <mergeCell ref="B116:Q116"/>
    <mergeCell ref="B117:Q117"/>
    <mergeCell ref="B118:Q118"/>
    <mergeCell ref="O112:P112"/>
    <mergeCell ref="D113:F113"/>
    <mergeCell ref="M113:Q113"/>
    <mergeCell ref="O110:P110"/>
    <mergeCell ref="J110:N110"/>
    <mergeCell ref="O111:P111"/>
    <mergeCell ref="O107:P107"/>
    <mergeCell ref="O108:P108"/>
    <mergeCell ref="O109:P109"/>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H72:O72"/>
    <mergeCell ref="H73:O73"/>
    <mergeCell ref="B72:G72"/>
    <mergeCell ref="B73:G73"/>
    <mergeCell ref="H70:O70"/>
    <mergeCell ref="H71:O71"/>
    <mergeCell ref="B70:G70"/>
    <mergeCell ref="B71:G71"/>
    <mergeCell ref="H68:O68"/>
    <mergeCell ref="H69:O69"/>
    <mergeCell ref="B68:G68"/>
    <mergeCell ref="B69:G69"/>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2:I2"/>
    <mergeCell ref="J2:R2"/>
    <mergeCell ref="B12:D12"/>
    <mergeCell ref="E12:K12"/>
    <mergeCell ref="B13:D13"/>
    <mergeCell ref="E13:K13"/>
    <mergeCell ref="B14:D14"/>
    <mergeCell ref="E14:K14"/>
    <mergeCell ref="B4:R4"/>
    <mergeCell ref="B6:E6"/>
    <mergeCell ref="B10:R10"/>
    <mergeCell ref="B11:D11"/>
    <mergeCell ref="E11:K11"/>
  </mergeCells>
  <conditionalFormatting sqref="R120">
    <cfRule type="cellIs" dxfId="4" priority="2" operator="notEqual">
      <formula>#REF!</formula>
    </cfRule>
  </conditionalFormatting>
  <conditionalFormatting sqref="R114">
    <cfRule type="cellIs" dxfId="3" priority="1" operator="greaterThan">
      <formula>$O$112</formula>
    </cfRule>
  </conditionalFormatting>
  <dataValidations count="1">
    <dataValidation type="list" allowBlank="1" showInputMessage="1" showErrorMessage="1" sqref="N47:N51 N19:N43 N12:N15" xr:uid="{B5A9C2A5-F20A-44A5-AE16-307AE4CE2C69}">
      <formula1>#REF!</formula1>
    </dataValidation>
  </dataValidations>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A67A4FF1-A940-4390-B777-F354DEE24DC4}">
          <x14:formula1>
            <xm:f>'DROP-DOWNS'!$U$2:$U$8</xm:f>
          </x14:formula1>
          <xm:sqref>B96:D101</xm:sqref>
        </x14:dataValidation>
        <x14:dataValidation type="list" allowBlank="1" showInputMessage="1" showErrorMessage="1" xr:uid="{25B326F0-5475-4CC1-89C5-4B588B910769}">
          <x14:formula1>
            <xm:f>'DROP-DOWNS'!$S$2:$S$6</xm:f>
          </x14:formula1>
          <xm:sqref>B77:C82</xm:sqref>
        </x14:dataValidation>
        <x14:dataValidation type="list" allowBlank="1" showInputMessage="1" showErrorMessage="1" xr:uid="{6652FB15-BB9A-446C-8700-AC04D7833F87}">
          <x14:formula1>
            <xm:f>'DROP-DOWNS'!$S$12:$S$21</xm:f>
          </x14:formula1>
          <xm:sqref>B86:C88 B90:C92 B89:D89</xm:sqref>
        </x14:dataValidation>
        <x14:dataValidation type="list" allowBlank="1" showInputMessage="1" showErrorMessage="1" xr:uid="{CC1E4AE3-AADE-48EC-BFC0-7AFCD2FA1874}">
          <x14:formula1>
            <xm:f>' Budget'!$V$68:$V$73</xm:f>
          </x14:formula1>
          <xm:sqref>B2</xm:sqref>
        </x14:dataValidation>
        <x14:dataValidation type="list" allowBlank="1" showInputMessage="1" showErrorMessage="1" xr:uid="{6C8893D7-E330-4F7C-AFEB-79208C6A0317}">
          <x14:formula1>
            <xm:f>' Budget'!$W$68:$W$73</xm:f>
          </x14:formula1>
          <xm:sqref>J2:R2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DD4D-E7E8-41EA-AA99-062A5269285F}">
  <sheetPr>
    <tabColor theme="3" tint="0.79998168889431442"/>
  </sheetPr>
  <dimension ref="A1:AM133"/>
  <sheetViews>
    <sheetView showGridLines="0" topLeftCell="A2" zoomScaleNormal="100" workbookViewId="0">
      <selection activeCell="P90" sqref="P90"/>
    </sheetView>
  </sheetViews>
  <sheetFormatPr defaultColWidth="9.140625" defaultRowHeight="15" x14ac:dyDescent="0.25"/>
  <cols>
    <col min="1" max="1" width="3.42578125" style="33" customWidth="1"/>
    <col min="2" max="2" width="9" style="33" customWidth="1"/>
    <col min="3" max="3" width="7.140625" style="33" customWidth="1"/>
    <col min="4" max="4" width="5.28515625" style="33" customWidth="1"/>
    <col min="5" max="5" width="11.85546875" style="54" customWidth="1"/>
    <col min="6" max="6" width="17.140625" style="52" customWidth="1"/>
    <col min="7" max="7" width="13.7109375" style="49" customWidth="1"/>
    <col min="8" max="8" width="11.85546875" style="49" customWidth="1"/>
    <col min="9" max="9" width="26" style="49" customWidth="1"/>
    <col min="10" max="10" width="11.85546875" style="49" customWidth="1"/>
    <col min="11" max="11" width="3.28515625" style="49" customWidth="1"/>
    <col min="12" max="12" width="9.5703125" style="50" customWidth="1"/>
    <col min="13" max="14" width="9.5703125" style="51" customWidth="1"/>
    <col min="15" max="15" width="9.5703125" style="50" customWidth="1"/>
    <col min="16" max="16" width="7.28515625" style="52" customWidth="1"/>
    <col min="17" max="17" width="14" style="33" customWidth="1"/>
    <col min="18" max="18" width="15" style="33" customWidth="1"/>
    <col min="19" max="19" width="3.42578125" style="74" customWidth="1"/>
    <col min="20" max="20" width="4.42578125" style="33" hidden="1" customWidth="1"/>
    <col min="21" max="21" width="56.7109375" style="33" hidden="1" customWidth="1"/>
    <col min="22" max="22" width="19.7109375" style="33" hidden="1" customWidth="1"/>
    <col min="23" max="23" width="17.28515625" style="33" hidden="1" customWidth="1"/>
    <col min="24" max="24" width="10.5703125" style="33" hidden="1" customWidth="1"/>
    <col min="25" max="25" width="9.140625" style="33" customWidth="1"/>
    <col min="26" max="26" width="10.5703125" style="33" bestFit="1" customWidth="1"/>
    <col min="27" max="16384" width="9.140625" style="33"/>
  </cols>
  <sheetData>
    <row r="1" spans="1:26" x14ac:dyDescent="0.25">
      <c r="A1" s="77"/>
      <c r="B1" s="77"/>
      <c r="C1" s="77"/>
      <c r="D1" s="77"/>
      <c r="E1" s="77"/>
      <c r="F1" s="77"/>
      <c r="G1" s="77"/>
      <c r="H1" s="77"/>
      <c r="I1" s="77"/>
      <c r="J1" s="77"/>
      <c r="K1" s="77"/>
      <c r="L1" s="77"/>
      <c r="M1" s="77"/>
      <c r="N1" s="77"/>
      <c r="O1" s="77"/>
      <c r="P1" s="77"/>
      <c r="Q1" s="77"/>
      <c r="R1" s="77"/>
      <c r="S1" s="70"/>
      <c r="T1" s="71"/>
      <c r="U1" s="71"/>
      <c r="V1" s="71"/>
      <c r="W1" s="71"/>
    </row>
    <row r="2" spans="1:26" ht="29.45" customHeight="1" x14ac:dyDescent="0.25">
      <c r="A2" s="77"/>
      <c r="B2" s="382" t="e">
        <f>#REF!</f>
        <v>#REF!</v>
      </c>
      <c r="C2" s="382"/>
      <c r="D2" s="382"/>
      <c r="E2" s="382"/>
      <c r="F2" s="382"/>
      <c r="G2" s="382"/>
      <c r="H2" s="382"/>
      <c r="I2" s="382"/>
      <c r="J2" s="382"/>
      <c r="K2" s="382"/>
      <c r="L2" s="382"/>
      <c r="M2" s="382"/>
      <c r="N2" s="382"/>
      <c r="O2" s="382"/>
      <c r="P2" s="382"/>
      <c r="Q2" s="382"/>
      <c r="R2" s="382"/>
      <c r="S2" s="70"/>
      <c r="T2" s="71"/>
      <c r="U2" s="71"/>
      <c r="V2" s="71"/>
      <c r="W2" s="71"/>
    </row>
    <row r="3" spans="1:26" ht="15" customHeight="1" x14ac:dyDescent="0.25">
      <c r="A3" s="77"/>
      <c r="B3" s="77"/>
      <c r="C3" s="77"/>
      <c r="D3" s="77"/>
      <c r="E3" s="77"/>
      <c r="F3" s="77"/>
      <c r="G3" s="77"/>
      <c r="H3" s="77"/>
      <c r="I3" s="77"/>
      <c r="J3" s="77"/>
      <c r="K3" s="77"/>
      <c r="L3" s="77"/>
      <c r="M3" s="77"/>
      <c r="N3" s="77"/>
      <c r="O3" s="77"/>
      <c r="P3" s="77"/>
      <c r="Q3" s="77"/>
      <c r="R3" s="77"/>
      <c r="S3" s="70"/>
      <c r="T3" s="71"/>
      <c r="U3" s="71"/>
      <c r="V3" s="71"/>
      <c r="W3" s="71"/>
    </row>
    <row r="4" spans="1:26" ht="29.45" customHeight="1" x14ac:dyDescent="0.25">
      <c r="A4" s="77"/>
      <c r="B4" s="307" t="s">
        <v>294</v>
      </c>
      <c r="C4" s="307"/>
      <c r="D4" s="307"/>
      <c r="E4" s="307"/>
      <c r="F4" s="307"/>
      <c r="G4" s="307"/>
      <c r="H4" s="307"/>
      <c r="I4" s="307"/>
      <c r="J4" s="307"/>
      <c r="K4" s="307"/>
      <c r="L4" s="307"/>
      <c r="M4" s="307"/>
      <c r="N4" s="307"/>
      <c r="O4" s="307"/>
      <c r="P4" s="307"/>
      <c r="Q4" s="307"/>
      <c r="R4" s="307"/>
      <c r="S4" s="70"/>
      <c r="T4" s="71"/>
      <c r="U4" s="71"/>
      <c r="V4" s="71"/>
      <c r="W4" s="71"/>
    </row>
    <row r="5" spans="1:26" ht="15" customHeight="1" x14ac:dyDescent="0.25">
      <c r="A5" s="77"/>
      <c r="B5" s="77"/>
      <c r="C5" s="77"/>
      <c r="D5" s="77"/>
      <c r="E5" s="77"/>
      <c r="F5" s="77"/>
      <c r="G5" s="77"/>
      <c r="H5" s="77"/>
      <c r="I5" s="77"/>
      <c r="J5" s="77"/>
      <c r="K5" s="77"/>
      <c r="L5" s="77"/>
      <c r="M5" s="77"/>
      <c r="N5" s="77"/>
      <c r="O5" s="77"/>
      <c r="P5" s="77"/>
      <c r="Q5" s="77"/>
      <c r="R5" s="77"/>
      <c r="S5" s="70"/>
      <c r="T5" s="71"/>
      <c r="U5" s="71"/>
      <c r="V5" s="71"/>
      <c r="W5" s="71"/>
    </row>
    <row r="6" spans="1:26" ht="30" hidden="1" customHeight="1" x14ac:dyDescent="0.25">
      <c r="A6" s="77"/>
      <c r="B6" s="308" t="e">
        <f>IF(#REF!="","If approved, enter the indirect cost rate on cover page", "DESE Approved Indirect Cost Rate")</f>
        <v>#REF!</v>
      </c>
      <c r="C6" s="309"/>
      <c r="D6" s="309"/>
      <c r="E6" s="310"/>
      <c r="F6" s="79" t="e">
        <f>#REF!</f>
        <v>#REF!</v>
      </c>
      <c r="G6" s="77"/>
      <c r="H6" s="77"/>
      <c r="I6" s="77"/>
      <c r="J6" s="77"/>
      <c r="K6" s="77"/>
      <c r="L6" s="77"/>
      <c r="M6" s="77"/>
      <c r="N6" s="77"/>
      <c r="O6" s="77"/>
      <c r="P6" s="77"/>
      <c r="Q6" s="77"/>
      <c r="R6" s="77"/>
      <c r="S6" s="70"/>
      <c r="T6" s="71"/>
      <c r="U6" s="71"/>
      <c r="V6" s="71"/>
      <c r="W6" s="71"/>
    </row>
    <row r="7" spans="1:26" ht="8.25" hidden="1" customHeight="1" x14ac:dyDescent="0.25">
      <c r="A7" s="77"/>
      <c r="B7" s="77"/>
      <c r="C7" s="77"/>
      <c r="D7" s="78"/>
      <c r="E7" s="77"/>
      <c r="F7" s="77"/>
      <c r="G7" s="77"/>
      <c r="H7" s="77"/>
      <c r="I7" s="77"/>
      <c r="J7" s="77"/>
      <c r="K7" s="77"/>
      <c r="L7" s="77"/>
      <c r="M7" s="77"/>
      <c r="N7" s="77"/>
      <c r="O7" s="77"/>
      <c r="P7" s="77"/>
      <c r="Q7" s="77"/>
      <c r="R7" s="77"/>
      <c r="S7" s="70"/>
      <c r="T7" s="71"/>
      <c r="U7" s="71"/>
      <c r="V7" s="71"/>
      <c r="W7" s="71"/>
    </row>
    <row r="8" spans="1:26" ht="8.25" hidden="1" customHeight="1" x14ac:dyDescent="0.25">
      <c r="A8" s="77"/>
      <c r="B8" s="77"/>
      <c r="C8" s="77"/>
      <c r="D8" s="78"/>
      <c r="E8" s="77"/>
      <c r="F8" s="77"/>
      <c r="G8" s="77"/>
      <c r="H8" s="77"/>
      <c r="I8" s="77"/>
      <c r="J8" s="77"/>
      <c r="K8" s="77"/>
      <c r="L8" s="77"/>
      <c r="M8" s="77"/>
      <c r="N8" s="77"/>
      <c r="O8" s="77"/>
      <c r="P8" s="77"/>
      <c r="Q8" s="77"/>
      <c r="R8" s="77"/>
      <c r="S8" s="70"/>
      <c r="T8" s="71"/>
      <c r="U8" s="71"/>
      <c r="V8" s="71"/>
      <c r="W8" s="71"/>
    </row>
    <row r="9" spans="1:26" ht="9" hidden="1" customHeight="1" x14ac:dyDescent="0.25">
      <c r="A9" s="77"/>
      <c r="B9" s="77"/>
      <c r="C9" s="77"/>
      <c r="D9" s="77"/>
      <c r="E9" s="77"/>
      <c r="F9" s="77"/>
      <c r="G9" s="77"/>
      <c r="H9" s="77"/>
      <c r="I9" s="77"/>
      <c r="J9" s="77"/>
      <c r="K9" s="77"/>
      <c r="L9" s="77"/>
      <c r="M9" s="77"/>
      <c r="N9" s="77"/>
      <c r="O9" s="77"/>
      <c r="P9" s="77"/>
      <c r="Q9" s="77"/>
      <c r="R9" s="77"/>
      <c r="S9" s="70"/>
      <c r="T9" s="71"/>
      <c r="U9" s="71"/>
      <c r="V9" s="71"/>
      <c r="W9" s="71"/>
    </row>
    <row r="10" spans="1:26" ht="32.1" customHeight="1" x14ac:dyDescent="0.25">
      <c r="A10" s="77"/>
      <c r="B10" s="311" t="s">
        <v>38</v>
      </c>
      <c r="C10" s="312"/>
      <c r="D10" s="312"/>
      <c r="E10" s="312"/>
      <c r="F10" s="312"/>
      <c r="G10" s="312"/>
      <c r="H10" s="312"/>
      <c r="I10" s="312"/>
      <c r="J10" s="312"/>
      <c r="K10" s="312"/>
      <c r="L10" s="312"/>
      <c r="M10" s="312"/>
      <c r="N10" s="312"/>
      <c r="O10" s="312"/>
      <c r="P10" s="312"/>
      <c r="Q10" s="312"/>
      <c r="R10" s="313"/>
      <c r="S10" s="70"/>
      <c r="T10" s="71"/>
      <c r="U10" s="71"/>
      <c r="V10" s="72" t="s">
        <v>178</v>
      </c>
      <c r="W10" s="71"/>
    </row>
    <row r="11" spans="1:26" ht="32.1" customHeight="1" x14ac:dyDescent="0.25">
      <c r="A11" s="77"/>
      <c r="B11" s="314" t="s">
        <v>39</v>
      </c>
      <c r="C11" s="315"/>
      <c r="D11" s="316"/>
      <c r="E11" s="314" t="s">
        <v>204</v>
      </c>
      <c r="F11" s="315"/>
      <c r="G11" s="315"/>
      <c r="H11" s="315"/>
      <c r="I11" s="315"/>
      <c r="J11" s="315"/>
      <c r="K11" s="316"/>
      <c r="L11" s="80" t="s">
        <v>40</v>
      </c>
      <c r="M11" s="80" t="s">
        <v>41</v>
      </c>
      <c r="N11" s="80" t="s">
        <v>261</v>
      </c>
      <c r="O11" s="80" t="s">
        <v>3</v>
      </c>
      <c r="P11" s="80" t="s">
        <v>0</v>
      </c>
      <c r="Q11" s="80" t="s">
        <v>96</v>
      </c>
      <c r="R11" s="80" t="s">
        <v>97</v>
      </c>
      <c r="S11" s="70"/>
      <c r="T11" s="71"/>
      <c r="U11" s="71"/>
      <c r="V11" s="72"/>
      <c r="W11" s="71"/>
    </row>
    <row r="12" spans="1:26" s="40" customFormat="1" ht="32.1" customHeight="1" x14ac:dyDescent="0.25">
      <c r="A12" s="70"/>
      <c r="B12" s="217" t="s">
        <v>293</v>
      </c>
      <c r="C12" s="218"/>
      <c r="D12" s="219"/>
      <c r="E12" s="220"/>
      <c r="F12" s="221"/>
      <c r="G12" s="221"/>
      <c r="H12" s="221"/>
      <c r="I12" s="221"/>
      <c r="J12" s="221"/>
      <c r="K12" s="222"/>
      <c r="L12" s="55">
        <v>100</v>
      </c>
      <c r="M12" s="56">
        <v>1000</v>
      </c>
      <c r="N12" s="96">
        <v>2080</v>
      </c>
      <c r="O12" s="76">
        <v>1.89E-2</v>
      </c>
      <c r="P12" s="57">
        <f>IF(N12="","",(L12/N12))</f>
        <v>4.807692307692308E-2</v>
      </c>
      <c r="Q12" s="126">
        <f>O12*R12</f>
        <v>1890</v>
      </c>
      <c r="R12" s="127">
        <f>ROUND(L12*M12,2)</f>
        <v>100000</v>
      </c>
      <c r="S12" s="70"/>
      <c r="T12" s="71"/>
      <c r="U12" s="71"/>
      <c r="V12" s="72">
        <f>Q12+R12</f>
        <v>101890</v>
      </c>
      <c r="W12" s="71"/>
      <c r="Z12" s="44"/>
    </row>
    <row r="13" spans="1:26" s="40" customFormat="1" ht="32.1" customHeight="1" x14ac:dyDescent="0.25">
      <c r="A13" s="70"/>
      <c r="B13" s="217"/>
      <c r="C13" s="218"/>
      <c r="D13" s="219"/>
      <c r="E13" s="220"/>
      <c r="F13" s="221"/>
      <c r="G13" s="221"/>
      <c r="H13" s="221"/>
      <c r="I13" s="221"/>
      <c r="J13" s="221"/>
      <c r="K13" s="222"/>
      <c r="L13" s="55"/>
      <c r="M13" s="56"/>
      <c r="N13" s="96">
        <v>1950</v>
      </c>
      <c r="O13" s="76"/>
      <c r="P13" s="57">
        <f>IF(N13="","",(L13/N13))</f>
        <v>0</v>
      </c>
      <c r="Q13" s="126">
        <f>O13*R13</f>
        <v>0</v>
      </c>
      <c r="R13" s="127">
        <f>ROUND(L13*M13,0)</f>
        <v>0</v>
      </c>
      <c r="S13" s="70"/>
      <c r="T13" s="71"/>
      <c r="U13" s="71"/>
      <c r="V13" s="72">
        <f>Q13+R13</f>
        <v>0</v>
      </c>
      <c r="W13" s="71"/>
      <c r="Z13" s="44"/>
    </row>
    <row r="14" spans="1:26" s="40" customFormat="1" ht="32.1" customHeight="1" x14ac:dyDescent="0.25">
      <c r="A14" s="70"/>
      <c r="B14" s="217"/>
      <c r="C14" s="218"/>
      <c r="D14" s="219"/>
      <c r="E14" s="220"/>
      <c r="F14" s="221"/>
      <c r="G14" s="221"/>
      <c r="H14" s="221"/>
      <c r="I14" s="221"/>
      <c r="J14" s="221"/>
      <c r="K14" s="222"/>
      <c r="L14" s="55"/>
      <c r="M14" s="56"/>
      <c r="N14" s="96">
        <v>1470</v>
      </c>
      <c r="O14" s="76"/>
      <c r="P14" s="57">
        <f>IF(N14="","",(L14/N14))</f>
        <v>0</v>
      </c>
      <c r="Q14" s="126">
        <f>O14*R14</f>
        <v>0</v>
      </c>
      <c r="R14" s="127">
        <f>ROUND(L14*M14,0)</f>
        <v>0</v>
      </c>
      <c r="S14" s="70"/>
      <c r="T14" s="71"/>
      <c r="U14" s="71"/>
      <c r="V14" s="72">
        <f>Q14+R14</f>
        <v>0</v>
      </c>
      <c r="W14" s="71"/>
      <c r="Z14" s="44"/>
    </row>
    <row r="15" spans="1:26" s="40" customFormat="1" ht="32.1" customHeight="1" x14ac:dyDescent="0.25">
      <c r="A15" s="70"/>
      <c r="B15" s="217"/>
      <c r="C15" s="218"/>
      <c r="D15" s="219"/>
      <c r="E15" s="220"/>
      <c r="F15" s="221"/>
      <c r="G15" s="221"/>
      <c r="H15" s="221"/>
      <c r="I15" s="221"/>
      <c r="J15" s="221"/>
      <c r="K15" s="222"/>
      <c r="L15" s="55"/>
      <c r="M15" s="56"/>
      <c r="N15" s="96"/>
      <c r="O15" s="76"/>
      <c r="P15" s="57" t="str">
        <f>IF(N15="","",(L15/N15))</f>
        <v/>
      </c>
      <c r="Q15" s="126">
        <f>O15*R15</f>
        <v>0</v>
      </c>
      <c r="R15" s="127">
        <f>ROUND(L15*M15,0)</f>
        <v>0</v>
      </c>
      <c r="S15" s="70"/>
      <c r="T15" s="71"/>
      <c r="U15" s="71"/>
      <c r="V15" s="72">
        <f>Q15+R15</f>
        <v>0</v>
      </c>
      <c r="W15" s="71"/>
      <c r="Z15" s="44"/>
    </row>
    <row r="16" spans="1:26" ht="32.1" customHeight="1" x14ac:dyDescent="0.25">
      <c r="A16" s="70"/>
      <c r="B16" s="317" t="s">
        <v>105</v>
      </c>
      <c r="C16" s="318"/>
      <c r="D16" s="318"/>
      <c r="E16" s="318"/>
      <c r="F16" s="318"/>
      <c r="G16" s="318"/>
      <c r="H16" s="318"/>
      <c r="I16" s="318"/>
      <c r="J16" s="318"/>
      <c r="K16" s="318"/>
      <c r="L16" s="318"/>
      <c r="M16" s="318"/>
      <c r="N16" s="318"/>
      <c r="O16" s="319"/>
      <c r="P16" s="58">
        <f>SUM(P12:P15)</f>
        <v>4.807692307692308E-2</v>
      </c>
      <c r="Q16" s="125">
        <f>SUM(Q12:Q15)</f>
        <v>1890</v>
      </c>
      <c r="R16" s="127">
        <f>ROUND(SUM(R12:R15),0)</f>
        <v>100000</v>
      </c>
      <c r="S16" s="70"/>
      <c r="T16" s="71"/>
      <c r="U16" s="71">
        <f>R16+Q16</f>
        <v>101890</v>
      </c>
      <c r="V16" s="72"/>
      <c r="W16" s="71"/>
      <c r="X16" s="45">
        <f>R16</f>
        <v>100000</v>
      </c>
    </row>
    <row r="17" spans="1:26" ht="32.1" customHeight="1" x14ac:dyDescent="0.25">
      <c r="A17" s="70"/>
      <c r="B17" s="320" t="s">
        <v>43</v>
      </c>
      <c r="C17" s="321"/>
      <c r="D17" s="321"/>
      <c r="E17" s="321"/>
      <c r="F17" s="321"/>
      <c r="G17" s="321"/>
      <c r="H17" s="321"/>
      <c r="I17" s="321"/>
      <c r="J17" s="321"/>
      <c r="K17" s="321"/>
      <c r="L17" s="321"/>
      <c r="M17" s="321"/>
      <c r="N17" s="321"/>
      <c r="O17" s="321"/>
      <c r="P17" s="321"/>
      <c r="Q17" s="321"/>
      <c r="R17" s="322"/>
      <c r="S17" s="70"/>
      <c r="T17" s="71"/>
      <c r="U17" s="71"/>
      <c r="V17" s="72"/>
      <c r="W17" s="71"/>
    </row>
    <row r="18" spans="1:26" ht="32.1" customHeight="1" x14ac:dyDescent="0.25">
      <c r="A18" s="70"/>
      <c r="B18" s="314" t="s">
        <v>39</v>
      </c>
      <c r="C18" s="315"/>
      <c r="D18" s="316" t="s">
        <v>205</v>
      </c>
      <c r="E18" s="314"/>
      <c r="F18" s="315"/>
      <c r="G18" s="315"/>
      <c r="H18" s="315"/>
      <c r="I18" s="315"/>
      <c r="J18" s="315"/>
      <c r="K18" s="316"/>
      <c r="L18" s="122" t="s">
        <v>40</v>
      </c>
      <c r="M18" s="122" t="s">
        <v>41</v>
      </c>
      <c r="N18" s="80" t="s">
        <v>261</v>
      </c>
      <c r="O18" s="122" t="s">
        <v>3</v>
      </c>
      <c r="P18" s="122" t="s">
        <v>0</v>
      </c>
      <c r="Q18" s="122" t="s">
        <v>35</v>
      </c>
      <c r="R18" s="122" t="s">
        <v>97</v>
      </c>
      <c r="S18" s="70"/>
      <c r="T18" s="71"/>
      <c r="U18" s="71"/>
      <c r="V18" s="72"/>
      <c r="W18" s="71"/>
    </row>
    <row r="19" spans="1:26" s="40" customFormat="1" ht="31.5" customHeight="1" x14ac:dyDescent="0.25">
      <c r="A19" s="70"/>
      <c r="B19" s="217"/>
      <c r="C19" s="218"/>
      <c r="D19" s="219"/>
      <c r="E19" s="220"/>
      <c r="F19" s="221"/>
      <c r="G19" s="221"/>
      <c r="H19" s="221"/>
      <c r="I19" s="221"/>
      <c r="J19" s="221"/>
      <c r="K19" s="222"/>
      <c r="L19" s="100"/>
      <c r="M19" s="56"/>
      <c r="N19" s="96"/>
      <c r="O19" s="76"/>
      <c r="P19" s="57" t="str">
        <f t="shared" ref="P19:P43" si="0">IF(N19="","",(L19/N19))</f>
        <v/>
      </c>
      <c r="Q19" s="126">
        <f>O19*R19</f>
        <v>0</v>
      </c>
      <c r="R19" s="127">
        <f>ROUND(L19*M19,2)</f>
        <v>0</v>
      </c>
      <c r="S19" s="70"/>
      <c r="T19" s="71"/>
      <c r="U19" s="71"/>
      <c r="V19" s="72">
        <f t="shared" ref="V19:V43" si="1">Q19+R19</f>
        <v>0</v>
      </c>
      <c r="W19" s="71"/>
    </row>
    <row r="20" spans="1:26" s="40" customFormat="1" ht="32.1" customHeight="1" x14ac:dyDescent="0.25">
      <c r="A20" s="70"/>
      <c r="B20" s="217"/>
      <c r="C20" s="218"/>
      <c r="D20" s="219"/>
      <c r="E20" s="220"/>
      <c r="F20" s="221"/>
      <c r="G20" s="221"/>
      <c r="H20" s="221"/>
      <c r="I20" s="221"/>
      <c r="J20" s="221"/>
      <c r="K20" s="222"/>
      <c r="L20" s="100"/>
      <c r="M20" s="56"/>
      <c r="N20" s="96"/>
      <c r="O20" s="76"/>
      <c r="P20" s="57" t="str">
        <f t="shared" si="0"/>
        <v/>
      </c>
      <c r="Q20" s="126">
        <f t="shared" ref="Q20:Q43" si="2">O20*R20</f>
        <v>0</v>
      </c>
      <c r="R20" s="127">
        <f t="shared" ref="R20:R43" si="3">ROUND(L20*M20,2)</f>
        <v>0</v>
      </c>
      <c r="S20" s="70"/>
      <c r="T20" s="71"/>
      <c r="U20" s="71" t="s">
        <v>111</v>
      </c>
      <c r="V20" s="72">
        <f t="shared" si="1"/>
        <v>0</v>
      </c>
      <c r="W20" s="71"/>
      <c r="Z20" s="44"/>
    </row>
    <row r="21" spans="1:26" s="40" customFormat="1" ht="32.1" customHeight="1" x14ac:dyDescent="0.25">
      <c r="A21" s="70"/>
      <c r="B21" s="217"/>
      <c r="C21" s="218"/>
      <c r="D21" s="219"/>
      <c r="E21" s="220"/>
      <c r="F21" s="221"/>
      <c r="G21" s="221"/>
      <c r="H21" s="221"/>
      <c r="I21" s="221"/>
      <c r="J21" s="221"/>
      <c r="K21" s="222"/>
      <c r="L21" s="100"/>
      <c r="M21" s="56"/>
      <c r="N21" s="96"/>
      <c r="O21" s="76"/>
      <c r="P21" s="57" t="str">
        <f t="shared" si="0"/>
        <v/>
      </c>
      <c r="Q21" s="126">
        <f t="shared" si="2"/>
        <v>0</v>
      </c>
      <c r="R21" s="127">
        <f t="shared" si="3"/>
        <v>0</v>
      </c>
      <c r="S21" s="70"/>
      <c r="T21" s="71"/>
      <c r="U21" s="71"/>
      <c r="V21" s="72">
        <f t="shared" si="1"/>
        <v>0</v>
      </c>
      <c r="W21" s="71"/>
    </row>
    <row r="22" spans="1:26" s="40" customFormat="1" ht="32.1" customHeight="1" x14ac:dyDescent="0.25">
      <c r="A22" s="70"/>
      <c r="B22" s="217"/>
      <c r="C22" s="218"/>
      <c r="D22" s="219"/>
      <c r="E22" s="220"/>
      <c r="F22" s="221"/>
      <c r="G22" s="221"/>
      <c r="H22" s="221"/>
      <c r="I22" s="221"/>
      <c r="J22" s="221"/>
      <c r="K22" s="222"/>
      <c r="L22" s="100"/>
      <c r="M22" s="56"/>
      <c r="N22" s="96"/>
      <c r="O22" s="76"/>
      <c r="P22" s="57" t="str">
        <f t="shared" si="0"/>
        <v/>
      </c>
      <c r="Q22" s="126">
        <f t="shared" si="2"/>
        <v>0</v>
      </c>
      <c r="R22" s="127">
        <f t="shared" si="3"/>
        <v>0</v>
      </c>
      <c r="S22" s="70"/>
      <c r="T22" s="71"/>
      <c r="U22" s="71" t="s">
        <v>111</v>
      </c>
      <c r="V22" s="72">
        <f t="shared" si="1"/>
        <v>0</v>
      </c>
      <c r="W22" s="71"/>
      <c r="Z22" s="44"/>
    </row>
    <row r="23" spans="1:26" s="40" customFormat="1" ht="32.1" customHeight="1" x14ac:dyDescent="0.25">
      <c r="A23" s="70"/>
      <c r="B23" s="217"/>
      <c r="C23" s="218"/>
      <c r="D23" s="219"/>
      <c r="E23" s="220"/>
      <c r="F23" s="221"/>
      <c r="G23" s="221"/>
      <c r="H23" s="221"/>
      <c r="I23" s="221"/>
      <c r="J23" s="221"/>
      <c r="K23" s="222"/>
      <c r="L23" s="100"/>
      <c r="M23" s="56"/>
      <c r="N23" s="96"/>
      <c r="O23" s="76"/>
      <c r="P23" s="57" t="str">
        <f t="shared" si="0"/>
        <v/>
      </c>
      <c r="Q23" s="126">
        <f t="shared" si="2"/>
        <v>0</v>
      </c>
      <c r="R23" s="127">
        <f t="shared" si="3"/>
        <v>0</v>
      </c>
      <c r="S23" s="70"/>
      <c r="T23" s="71"/>
      <c r="U23" s="71"/>
      <c r="V23" s="72">
        <f>Q23+R23</f>
        <v>0</v>
      </c>
      <c r="W23" s="71"/>
    </row>
    <row r="24" spans="1:26" s="40" customFormat="1" ht="32.1" customHeight="1" x14ac:dyDescent="0.25">
      <c r="A24" s="70"/>
      <c r="B24" s="217"/>
      <c r="C24" s="218"/>
      <c r="D24" s="219"/>
      <c r="E24" s="220"/>
      <c r="F24" s="221"/>
      <c r="G24" s="221"/>
      <c r="H24" s="221"/>
      <c r="I24" s="221"/>
      <c r="J24" s="221"/>
      <c r="K24" s="222"/>
      <c r="L24" s="100"/>
      <c r="M24" s="56"/>
      <c r="N24" s="96"/>
      <c r="O24" s="76"/>
      <c r="P24" s="57" t="str">
        <f t="shared" si="0"/>
        <v/>
      </c>
      <c r="Q24" s="126">
        <f t="shared" si="2"/>
        <v>0</v>
      </c>
      <c r="R24" s="127">
        <f t="shared" si="3"/>
        <v>0</v>
      </c>
      <c r="S24" s="70"/>
      <c r="T24" s="71"/>
      <c r="U24" s="71" t="s">
        <v>111</v>
      </c>
      <c r="V24" s="72">
        <f>Q24+R24</f>
        <v>0</v>
      </c>
      <c r="W24" s="71"/>
      <c r="Z24" s="44"/>
    </row>
    <row r="25" spans="1:26" s="40" customFormat="1" ht="32.1" customHeight="1" x14ac:dyDescent="0.25">
      <c r="A25" s="70"/>
      <c r="B25" s="217"/>
      <c r="C25" s="218"/>
      <c r="D25" s="219"/>
      <c r="E25" s="220"/>
      <c r="F25" s="221"/>
      <c r="G25" s="221"/>
      <c r="H25" s="221"/>
      <c r="I25" s="221"/>
      <c r="J25" s="221"/>
      <c r="K25" s="222"/>
      <c r="L25" s="100"/>
      <c r="M25" s="56"/>
      <c r="N25" s="96"/>
      <c r="O25" s="76"/>
      <c r="P25" s="57" t="str">
        <f t="shared" si="0"/>
        <v/>
      </c>
      <c r="Q25" s="126">
        <f t="shared" si="2"/>
        <v>0</v>
      </c>
      <c r="R25" s="127">
        <f t="shared" si="3"/>
        <v>0</v>
      </c>
      <c r="S25" s="70"/>
      <c r="T25" s="71"/>
      <c r="U25" s="71"/>
      <c r="V25" s="72">
        <f t="shared" ref="V25:V32" si="4">Q25+R25</f>
        <v>0</v>
      </c>
      <c r="W25" s="71"/>
    </row>
    <row r="26" spans="1:26" s="40" customFormat="1" ht="32.1" customHeight="1" x14ac:dyDescent="0.25">
      <c r="A26" s="70"/>
      <c r="B26" s="217"/>
      <c r="C26" s="218"/>
      <c r="D26" s="219"/>
      <c r="E26" s="220"/>
      <c r="F26" s="221"/>
      <c r="G26" s="221"/>
      <c r="H26" s="221"/>
      <c r="I26" s="221"/>
      <c r="J26" s="221"/>
      <c r="K26" s="222"/>
      <c r="L26" s="55"/>
      <c r="M26" s="56"/>
      <c r="N26" s="96"/>
      <c r="O26" s="76"/>
      <c r="P26" s="57" t="str">
        <f t="shared" si="0"/>
        <v/>
      </c>
      <c r="Q26" s="126">
        <f t="shared" si="2"/>
        <v>0</v>
      </c>
      <c r="R26" s="127">
        <f t="shared" si="3"/>
        <v>0</v>
      </c>
      <c r="S26" s="70"/>
      <c r="T26" s="71"/>
      <c r="U26" s="71"/>
      <c r="V26" s="72">
        <f t="shared" si="4"/>
        <v>0</v>
      </c>
      <c r="W26" s="71"/>
    </row>
    <row r="27" spans="1:26" s="40" customFormat="1" ht="32.1" customHeight="1" x14ac:dyDescent="0.25">
      <c r="A27" s="70"/>
      <c r="B27" s="217"/>
      <c r="C27" s="218"/>
      <c r="D27" s="219"/>
      <c r="E27" s="220"/>
      <c r="F27" s="221"/>
      <c r="G27" s="221"/>
      <c r="H27" s="221"/>
      <c r="I27" s="221"/>
      <c r="J27" s="221"/>
      <c r="K27" s="222"/>
      <c r="L27" s="55"/>
      <c r="M27" s="56"/>
      <c r="N27" s="96"/>
      <c r="O27" s="76"/>
      <c r="P27" s="57" t="str">
        <f t="shared" si="0"/>
        <v/>
      </c>
      <c r="Q27" s="126">
        <f t="shared" si="2"/>
        <v>0</v>
      </c>
      <c r="R27" s="127">
        <f t="shared" si="3"/>
        <v>0</v>
      </c>
      <c r="S27" s="70"/>
      <c r="T27" s="71"/>
      <c r="U27" s="71" t="s">
        <v>111</v>
      </c>
      <c r="V27" s="72">
        <f t="shared" si="4"/>
        <v>0</v>
      </c>
      <c r="W27" s="71"/>
      <c r="Z27" s="44"/>
    </row>
    <row r="28" spans="1:26" s="40" customFormat="1" ht="32.1" customHeight="1" x14ac:dyDescent="0.25">
      <c r="A28" s="70"/>
      <c r="B28" s="217"/>
      <c r="C28" s="218"/>
      <c r="D28" s="219"/>
      <c r="E28" s="220"/>
      <c r="F28" s="221"/>
      <c r="G28" s="221"/>
      <c r="H28" s="221"/>
      <c r="I28" s="221"/>
      <c r="J28" s="221"/>
      <c r="K28" s="222"/>
      <c r="L28" s="55"/>
      <c r="M28" s="56"/>
      <c r="N28" s="96"/>
      <c r="O28" s="76"/>
      <c r="P28" s="57" t="str">
        <f t="shared" si="0"/>
        <v/>
      </c>
      <c r="Q28" s="126">
        <f t="shared" si="2"/>
        <v>0</v>
      </c>
      <c r="R28" s="127">
        <f t="shared" si="3"/>
        <v>0</v>
      </c>
      <c r="S28" s="70"/>
      <c r="T28" s="71"/>
      <c r="U28" s="71"/>
      <c r="V28" s="72">
        <f t="shared" si="4"/>
        <v>0</v>
      </c>
      <c r="W28" s="71"/>
    </row>
    <row r="29" spans="1:26" s="40" customFormat="1" ht="32.1" customHeight="1" x14ac:dyDescent="0.25">
      <c r="A29" s="70"/>
      <c r="B29" s="217"/>
      <c r="C29" s="218"/>
      <c r="D29" s="219"/>
      <c r="E29" s="220"/>
      <c r="F29" s="221"/>
      <c r="G29" s="221"/>
      <c r="H29" s="221"/>
      <c r="I29" s="221"/>
      <c r="J29" s="221"/>
      <c r="K29" s="222"/>
      <c r="L29" s="55"/>
      <c r="M29" s="56"/>
      <c r="N29" s="96"/>
      <c r="O29" s="76"/>
      <c r="P29" s="57" t="str">
        <f t="shared" si="0"/>
        <v/>
      </c>
      <c r="Q29" s="126">
        <f t="shared" si="2"/>
        <v>0</v>
      </c>
      <c r="R29" s="127">
        <f t="shared" si="3"/>
        <v>0</v>
      </c>
      <c r="S29" s="70"/>
      <c r="T29" s="71"/>
      <c r="U29" s="71" t="s">
        <v>111</v>
      </c>
      <c r="V29" s="72">
        <f t="shared" si="4"/>
        <v>0</v>
      </c>
      <c r="W29" s="71"/>
      <c r="Z29" s="44"/>
    </row>
    <row r="30" spans="1:26" s="40" customFormat="1" ht="32.1" customHeight="1" x14ac:dyDescent="0.25">
      <c r="A30" s="70"/>
      <c r="B30" s="217"/>
      <c r="C30" s="218"/>
      <c r="D30" s="219"/>
      <c r="E30" s="220"/>
      <c r="F30" s="221"/>
      <c r="G30" s="221"/>
      <c r="H30" s="221"/>
      <c r="I30" s="221"/>
      <c r="J30" s="221"/>
      <c r="K30" s="222"/>
      <c r="L30" s="55"/>
      <c r="M30" s="56"/>
      <c r="N30" s="96"/>
      <c r="O30" s="76"/>
      <c r="P30" s="57" t="str">
        <f t="shared" si="0"/>
        <v/>
      </c>
      <c r="Q30" s="126">
        <f t="shared" si="2"/>
        <v>0</v>
      </c>
      <c r="R30" s="127">
        <f t="shared" si="3"/>
        <v>0</v>
      </c>
      <c r="S30" s="70"/>
      <c r="T30" s="71"/>
      <c r="U30" s="71"/>
      <c r="V30" s="72">
        <f t="shared" si="4"/>
        <v>0</v>
      </c>
      <c r="W30" s="71"/>
    </row>
    <row r="31" spans="1:26" s="40" customFormat="1" ht="32.1" customHeight="1" x14ac:dyDescent="0.25">
      <c r="A31" s="70"/>
      <c r="B31" s="217"/>
      <c r="C31" s="218"/>
      <c r="D31" s="219"/>
      <c r="E31" s="220"/>
      <c r="F31" s="221"/>
      <c r="G31" s="221"/>
      <c r="H31" s="221"/>
      <c r="I31" s="221"/>
      <c r="J31" s="221"/>
      <c r="K31" s="222"/>
      <c r="L31" s="55"/>
      <c r="M31" s="56"/>
      <c r="N31" s="96"/>
      <c r="O31" s="76"/>
      <c r="P31" s="57" t="str">
        <f t="shared" si="0"/>
        <v/>
      </c>
      <c r="Q31" s="126">
        <f t="shared" si="2"/>
        <v>0</v>
      </c>
      <c r="R31" s="127">
        <f t="shared" si="3"/>
        <v>0</v>
      </c>
      <c r="S31" s="70"/>
      <c r="T31" s="71"/>
      <c r="U31" s="71" t="s">
        <v>111</v>
      </c>
      <c r="V31" s="72">
        <f t="shared" si="4"/>
        <v>0</v>
      </c>
      <c r="W31" s="71"/>
      <c r="Z31" s="44"/>
    </row>
    <row r="32" spans="1:26" s="40" customFormat="1" ht="32.1" customHeight="1" x14ac:dyDescent="0.25">
      <c r="A32" s="70"/>
      <c r="B32" s="217"/>
      <c r="C32" s="218"/>
      <c r="D32" s="219"/>
      <c r="E32" s="220"/>
      <c r="F32" s="221"/>
      <c r="G32" s="221"/>
      <c r="H32" s="221"/>
      <c r="I32" s="221"/>
      <c r="J32" s="221"/>
      <c r="K32" s="222"/>
      <c r="L32" s="55"/>
      <c r="M32" s="56"/>
      <c r="N32" s="96"/>
      <c r="O32" s="76"/>
      <c r="P32" s="57" t="str">
        <f t="shared" si="0"/>
        <v/>
      </c>
      <c r="Q32" s="126">
        <f t="shared" si="2"/>
        <v>0</v>
      </c>
      <c r="R32" s="127">
        <f t="shared" si="3"/>
        <v>0</v>
      </c>
      <c r="S32" s="70"/>
      <c r="T32" s="71"/>
      <c r="U32" s="71"/>
      <c r="V32" s="72">
        <f t="shared" si="4"/>
        <v>0</v>
      </c>
      <c r="W32" s="71"/>
    </row>
    <row r="33" spans="1:26" s="40" customFormat="1" ht="32.1" customHeight="1" x14ac:dyDescent="0.25">
      <c r="A33" s="70"/>
      <c r="B33" s="217"/>
      <c r="C33" s="218"/>
      <c r="D33" s="219"/>
      <c r="E33" s="220"/>
      <c r="F33" s="221"/>
      <c r="G33" s="221"/>
      <c r="H33" s="221"/>
      <c r="I33" s="221"/>
      <c r="J33" s="221"/>
      <c r="K33" s="222"/>
      <c r="L33" s="55"/>
      <c r="M33" s="56"/>
      <c r="N33" s="96"/>
      <c r="O33" s="76"/>
      <c r="P33" s="57" t="str">
        <f t="shared" si="0"/>
        <v/>
      </c>
      <c r="Q33" s="126">
        <f t="shared" si="2"/>
        <v>0</v>
      </c>
      <c r="R33" s="127">
        <f t="shared" si="3"/>
        <v>0</v>
      </c>
      <c r="S33" s="70"/>
      <c r="T33" s="71"/>
      <c r="U33" s="71"/>
      <c r="V33" s="72">
        <f>Q33+R33</f>
        <v>0</v>
      </c>
      <c r="W33" s="71"/>
    </row>
    <row r="34" spans="1:26" s="40" customFormat="1" ht="32.1" hidden="1" customHeight="1" x14ac:dyDescent="0.25">
      <c r="A34" s="70"/>
      <c r="B34" s="217"/>
      <c r="C34" s="218"/>
      <c r="D34" s="219"/>
      <c r="E34" s="220"/>
      <c r="F34" s="221"/>
      <c r="G34" s="221"/>
      <c r="H34" s="221"/>
      <c r="I34" s="221"/>
      <c r="J34" s="221"/>
      <c r="K34" s="222"/>
      <c r="L34" s="55"/>
      <c r="M34" s="56"/>
      <c r="N34" s="96"/>
      <c r="O34" s="76"/>
      <c r="P34" s="57" t="str">
        <f t="shared" si="0"/>
        <v/>
      </c>
      <c r="Q34" s="126">
        <f t="shared" si="2"/>
        <v>0</v>
      </c>
      <c r="R34" s="127">
        <f t="shared" si="3"/>
        <v>0</v>
      </c>
      <c r="S34" s="70"/>
      <c r="T34" s="71"/>
      <c r="U34" s="71" t="s">
        <v>111</v>
      </c>
      <c r="V34" s="72">
        <f>Q34+R34</f>
        <v>0</v>
      </c>
      <c r="W34" s="71"/>
      <c r="Z34" s="44"/>
    </row>
    <row r="35" spans="1:26" s="40" customFormat="1" ht="32.1" hidden="1" customHeight="1" x14ac:dyDescent="0.25">
      <c r="A35" s="70"/>
      <c r="B35" s="217"/>
      <c r="C35" s="218"/>
      <c r="D35" s="219"/>
      <c r="E35" s="220"/>
      <c r="F35" s="221"/>
      <c r="G35" s="221"/>
      <c r="H35" s="221"/>
      <c r="I35" s="221"/>
      <c r="J35" s="221"/>
      <c r="K35" s="222"/>
      <c r="L35" s="55"/>
      <c r="M35" s="56"/>
      <c r="N35" s="96"/>
      <c r="O35" s="76"/>
      <c r="P35" s="57" t="str">
        <f t="shared" si="0"/>
        <v/>
      </c>
      <c r="Q35" s="126">
        <f t="shared" si="2"/>
        <v>0</v>
      </c>
      <c r="R35" s="127">
        <f t="shared" si="3"/>
        <v>0</v>
      </c>
      <c r="S35" s="70"/>
      <c r="T35" s="71"/>
      <c r="U35" s="71"/>
      <c r="V35" s="72">
        <f>Q35+R35</f>
        <v>0</v>
      </c>
      <c r="W35" s="71"/>
    </row>
    <row r="36" spans="1:26" s="40" customFormat="1" ht="32.1" hidden="1" customHeight="1" x14ac:dyDescent="0.25">
      <c r="A36" s="70"/>
      <c r="B36" s="217"/>
      <c r="C36" s="218"/>
      <c r="D36" s="219"/>
      <c r="E36" s="220"/>
      <c r="F36" s="221"/>
      <c r="G36" s="221"/>
      <c r="H36" s="221"/>
      <c r="I36" s="221"/>
      <c r="J36" s="221"/>
      <c r="K36" s="222"/>
      <c r="L36" s="55"/>
      <c r="M36" s="56"/>
      <c r="N36" s="96"/>
      <c r="O36" s="76"/>
      <c r="P36" s="57" t="str">
        <f t="shared" si="0"/>
        <v/>
      </c>
      <c r="Q36" s="126">
        <f t="shared" si="2"/>
        <v>0</v>
      </c>
      <c r="R36" s="127">
        <f t="shared" si="3"/>
        <v>0</v>
      </c>
      <c r="S36" s="70"/>
      <c r="T36" s="71"/>
      <c r="U36" s="71"/>
      <c r="V36" s="72">
        <f t="shared" si="1"/>
        <v>0</v>
      </c>
      <c r="W36" s="71"/>
    </row>
    <row r="37" spans="1:26" s="40" customFormat="1" ht="32.1" hidden="1" customHeight="1" x14ac:dyDescent="0.25">
      <c r="A37" s="70"/>
      <c r="B37" s="217"/>
      <c r="C37" s="218"/>
      <c r="D37" s="219"/>
      <c r="E37" s="220"/>
      <c r="F37" s="221"/>
      <c r="G37" s="221"/>
      <c r="H37" s="221"/>
      <c r="I37" s="221"/>
      <c r="J37" s="221"/>
      <c r="K37" s="222"/>
      <c r="L37" s="55"/>
      <c r="M37" s="56"/>
      <c r="N37" s="96"/>
      <c r="O37" s="76"/>
      <c r="P37" s="57" t="str">
        <f t="shared" si="0"/>
        <v/>
      </c>
      <c r="Q37" s="126">
        <f t="shared" si="2"/>
        <v>0</v>
      </c>
      <c r="R37" s="127">
        <f t="shared" si="3"/>
        <v>0</v>
      </c>
      <c r="S37" s="70"/>
      <c r="T37" s="71"/>
      <c r="U37" s="71" t="s">
        <v>111</v>
      </c>
      <c r="V37" s="72">
        <f t="shared" si="1"/>
        <v>0</v>
      </c>
      <c r="W37" s="71"/>
      <c r="Z37" s="44"/>
    </row>
    <row r="38" spans="1:26" s="40" customFormat="1" ht="32.1" hidden="1" customHeight="1" x14ac:dyDescent="0.25">
      <c r="A38" s="70"/>
      <c r="B38" s="217"/>
      <c r="C38" s="218"/>
      <c r="D38" s="219"/>
      <c r="E38" s="220"/>
      <c r="F38" s="221"/>
      <c r="G38" s="221"/>
      <c r="H38" s="221"/>
      <c r="I38" s="221"/>
      <c r="J38" s="221"/>
      <c r="K38" s="222"/>
      <c r="L38" s="55"/>
      <c r="M38" s="56"/>
      <c r="N38" s="96"/>
      <c r="O38" s="76"/>
      <c r="P38" s="57" t="str">
        <f t="shared" si="0"/>
        <v/>
      </c>
      <c r="Q38" s="126">
        <f t="shared" si="2"/>
        <v>0</v>
      </c>
      <c r="R38" s="127">
        <f t="shared" si="3"/>
        <v>0</v>
      </c>
      <c r="S38" s="70"/>
      <c r="T38" s="71"/>
      <c r="U38" s="71"/>
      <c r="V38" s="72">
        <f t="shared" si="1"/>
        <v>0</v>
      </c>
      <c r="W38" s="71"/>
    </row>
    <row r="39" spans="1:26" s="40" customFormat="1" ht="32.1" hidden="1" customHeight="1" x14ac:dyDescent="0.25">
      <c r="A39" s="70"/>
      <c r="B39" s="217"/>
      <c r="C39" s="218"/>
      <c r="D39" s="219"/>
      <c r="E39" s="220"/>
      <c r="F39" s="221"/>
      <c r="G39" s="221"/>
      <c r="H39" s="221"/>
      <c r="I39" s="221"/>
      <c r="J39" s="221"/>
      <c r="K39" s="222"/>
      <c r="L39" s="55"/>
      <c r="M39" s="56"/>
      <c r="N39" s="96"/>
      <c r="O39" s="76"/>
      <c r="P39" s="57" t="str">
        <f t="shared" si="0"/>
        <v/>
      </c>
      <c r="Q39" s="126">
        <f t="shared" si="2"/>
        <v>0</v>
      </c>
      <c r="R39" s="127">
        <f t="shared" si="3"/>
        <v>0</v>
      </c>
      <c r="S39" s="70"/>
      <c r="T39" s="71"/>
      <c r="U39" s="71" t="s">
        <v>111</v>
      </c>
      <c r="V39" s="72">
        <f t="shared" si="1"/>
        <v>0</v>
      </c>
      <c r="W39" s="71"/>
      <c r="Z39" s="44"/>
    </row>
    <row r="40" spans="1:26" s="40" customFormat="1" ht="32.1" hidden="1" customHeight="1" x14ac:dyDescent="0.25">
      <c r="A40" s="70"/>
      <c r="B40" s="217"/>
      <c r="C40" s="218"/>
      <c r="D40" s="219"/>
      <c r="E40" s="220"/>
      <c r="F40" s="221"/>
      <c r="G40" s="221"/>
      <c r="H40" s="221"/>
      <c r="I40" s="221"/>
      <c r="J40" s="221"/>
      <c r="K40" s="222"/>
      <c r="L40" s="55"/>
      <c r="M40" s="56"/>
      <c r="N40" s="96"/>
      <c r="O40" s="76"/>
      <c r="P40" s="57" t="str">
        <f t="shared" si="0"/>
        <v/>
      </c>
      <c r="Q40" s="126">
        <f t="shared" si="2"/>
        <v>0</v>
      </c>
      <c r="R40" s="127">
        <f t="shared" si="3"/>
        <v>0</v>
      </c>
      <c r="S40" s="70"/>
      <c r="T40" s="71"/>
      <c r="U40" s="71"/>
      <c r="V40" s="72">
        <f t="shared" si="1"/>
        <v>0</v>
      </c>
      <c r="W40" s="71"/>
    </row>
    <row r="41" spans="1:26" s="40" customFormat="1" ht="32.1" hidden="1" customHeight="1" x14ac:dyDescent="0.25">
      <c r="A41" s="70"/>
      <c r="B41" s="217"/>
      <c r="C41" s="218"/>
      <c r="D41" s="219"/>
      <c r="E41" s="220"/>
      <c r="F41" s="221"/>
      <c r="G41" s="221"/>
      <c r="H41" s="221"/>
      <c r="I41" s="221"/>
      <c r="J41" s="221"/>
      <c r="K41" s="222"/>
      <c r="L41" s="55"/>
      <c r="M41" s="56"/>
      <c r="N41" s="96"/>
      <c r="O41" s="76"/>
      <c r="P41" s="57" t="str">
        <f t="shared" si="0"/>
        <v/>
      </c>
      <c r="Q41" s="126">
        <f t="shared" si="2"/>
        <v>0</v>
      </c>
      <c r="R41" s="127">
        <f t="shared" si="3"/>
        <v>0</v>
      </c>
      <c r="S41" s="70"/>
      <c r="T41" s="71"/>
      <c r="U41" s="71" t="s">
        <v>111</v>
      </c>
      <c r="V41" s="72">
        <f t="shared" si="1"/>
        <v>0</v>
      </c>
      <c r="W41" s="71"/>
      <c r="Z41" s="44"/>
    </row>
    <row r="42" spans="1:26" s="40" customFormat="1" ht="32.1" hidden="1" customHeight="1" x14ac:dyDescent="0.25">
      <c r="A42" s="70"/>
      <c r="B42" s="217"/>
      <c r="C42" s="218"/>
      <c r="D42" s="219"/>
      <c r="E42" s="220"/>
      <c r="F42" s="221"/>
      <c r="G42" s="221"/>
      <c r="H42" s="221"/>
      <c r="I42" s="221"/>
      <c r="J42" s="221"/>
      <c r="K42" s="222"/>
      <c r="L42" s="55"/>
      <c r="M42" s="56"/>
      <c r="N42" s="96"/>
      <c r="O42" s="76"/>
      <c r="P42" s="57" t="str">
        <f t="shared" si="0"/>
        <v/>
      </c>
      <c r="Q42" s="126">
        <f t="shared" si="2"/>
        <v>0</v>
      </c>
      <c r="R42" s="127">
        <f t="shared" si="3"/>
        <v>0</v>
      </c>
      <c r="S42" s="70"/>
      <c r="T42" s="71"/>
      <c r="U42" s="71"/>
      <c r="V42" s="72">
        <f t="shared" si="1"/>
        <v>0</v>
      </c>
      <c r="W42" s="71"/>
    </row>
    <row r="43" spans="1:26" s="40" customFormat="1" ht="32.1" hidden="1" customHeight="1" x14ac:dyDescent="0.25">
      <c r="A43" s="70"/>
      <c r="B43" s="217"/>
      <c r="C43" s="218"/>
      <c r="D43" s="219"/>
      <c r="E43" s="220"/>
      <c r="F43" s="221"/>
      <c r="G43" s="221"/>
      <c r="H43" s="221"/>
      <c r="I43" s="221"/>
      <c r="J43" s="221"/>
      <c r="K43" s="222"/>
      <c r="L43" s="55"/>
      <c r="M43" s="56"/>
      <c r="N43" s="96"/>
      <c r="O43" s="76"/>
      <c r="P43" s="57" t="str">
        <f t="shared" si="0"/>
        <v/>
      </c>
      <c r="Q43" s="126">
        <f t="shared" si="2"/>
        <v>0</v>
      </c>
      <c r="R43" s="127">
        <f t="shared" si="3"/>
        <v>0</v>
      </c>
      <c r="S43" s="70"/>
      <c r="T43" s="71"/>
      <c r="U43" s="71" t="s">
        <v>111</v>
      </c>
      <c r="V43" s="72">
        <f t="shared" si="1"/>
        <v>0</v>
      </c>
      <c r="W43" s="71"/>
      <c r="Z43" s="44"/>
    </row>
    <row r="44" spans="1:26" ht="32.1" customHeight="1" x14ac:dyDescent="0.25">
      <c r="A44" s="70"/>
      <c r="B44" s="317" t="s">
        <v>105</v>
      </c>
      <c r="C44" s="318"/>
      <c r="D44" s="318"/>
      <c r="E44" s="318"/>
      <c r="F44" s="318"/>
      <c r="G44" s="318"/>
      <c r="H44" s="318"/>
      <c r="I44" s="318"/>
      <c r="J44" s="318"/>
      <c r="K44" s="318"/>
      <c r="L44" s="318"/>
      <c r="M44" s="318"/>
      <c r="N44" s="318"/>
      <c r="O44" s="319"/>
      <c r="P44" s="58">
        <f>SUM(P19:P43)</f>
        <v>0</v>
      </c>
      <c r="Q44" s="127">
        <f>SUM(Q19:Q43)</f>
        <v>0</v>
      </c>
      <c r="R44" s="127">
        <f>ROUND(SUM(R19:R43),0)</f>
        <v>0</v>
      </c>
      <c r="S44" s="70"/>
      <c r="T44" s="71"/>
      <c r="U44" s="71">
        <f>R44+Q44</f>
        <v>0</v>
      </c>
      <c r="V44" s="71"/>
      <c r="W44" s="71"/>
      <c r="X44" s="45">
        <f>R44</f>
        <v>0</v>
      </c>
    </row>
    <row r="45" spans="1:26" ht="32.1" customHeight="1" x14ac:dyDescent="0.25">
      <c r="A45" s="70"/>
      <c r="B45" s="323" t="s">
        <v>44</v>
      </c>
      <c r="C45" s="324"/>
      <c r="D45" s="324"/>
      <c r="E45" s="324"/>
      <c r="F45" s="324"/>
      <c r="G45" s="324"/>
      <c r="H45" s="324"/>
      <c r="I45" s="324"/>
      <c r="J45" s="324"/>
      <c r="K45" s="324"/>
      <c r="L45" s="324"/>
      <c r="M45" s="324"/>
      <c r="N45" s="324"/>
      <c r="O45" s="324"/>
      <c r="P45" s="324"/>
      <c r="Q45" s="324"/>
      <c r="R45" s="325"/>
      <c r="S45" s="70"/>
      <c r="T45" s="71"/>
      <c r="U45" s="71"/>
      <c r="V45" s="71"/>
      <c r="W45" s="71"/>
    </row>
    <row r="46" spans="1:26" ht="32.1" customHeight="1" x14ac:dyDescent="0.25">
      <c r="A46" s="70"/>
      <c r="B46" s="314" t="s">
        <v>39</v>
      </c>
      <c r="C46" s="315"/>
      <c r="D46" s="316" t="s">
        <v>206</v>
      </c>
      <c r="E46" s="314"/>
      <c r="F46" s="315"/>
      <c r="G46" s="315"/>
      <c r="H46" s="315"/>
      <c r="I46" s="315"/>
      <c r="J46" s="315"/>
      <c r="K46" s="316"/>
      <c r="L46" s="122" t="s">
        <v>40</v>
      </c>
      <c r="M46" s="122" t="s">
        <v>41</v>
      </c>
      <c r="N46" s="80" t="s">
        <v>261</v>
      </c>
      <c r="O46" s="122" t="s">
        <v>3</v>
      </c>
      <c r="P46" s="122" t="s">
        <v>0</v>
      </c>
      <c r="Q46" s="122" t="s">
        <v>35</v>
      </c>
      <c r="R46" s="122" t="s">
        <v>97</v>
      </c>
      <c r="S46" s="70"/>
      <c r="T46" s="71"/>
      <c r="U46" s="71"/>
      <c r="V46" s="72"/>
      <c r="W46" s="71"/>
    </row>
    <row r="47" spans="1:26" s="40" customFormat="1" ht="32.1" customHeight="1" x14ac:dyDescent="0.25">
      <c r="A47" s="70"/>
      <c r="B47" s="217"/>
      <c r="C47" s="218"/>
      <c r="D47" s="219"/>
      <c r="E47" s="220"/>
      <c r="F47" s="221"/>
      <c r="G47" s="221"/>
      <c r="H47" s="221"/>
      <c r="I47" s="221"/>
      <c r="J47" s="221"/>
      <c r="K47" s="222"/>
      <c r="L47" s="55"/>
      <c r="M47" s="56"/>
      <c r="N47" s="96"/>
      <c r="O47" s="76"/>
      <c r="P47" s="57" t="str">
        <f>IF(N47="","",(L47/N47))</f>
        <v/>
      </c>
      <c r="Q47" s="126">
        <f>O47*R47</f>
        <v>0</v>
      </c>
      <c r="R47" s="127">
        <f t="shared" ref="R47:R51" si="5">ROUND(L47*M47,2)</f>
        <v>0</v>
      </c>
      <c r="S47" s="70"/>
      <c r="T47" s="71"/>
      <c r="U47" s="71"/>
      <c r="V47" s="72">
        <f>Q47+R47</f>
        <v>0</v>
      </c>
      <c r="W47" s="71"/>
    </row>
    <row r="48" spans="1:26" s="40" customFormat="1" ht="32.1" customHeight="1" x14ac:dyDescent="0.25">
      <c r="A48" s="70"/>
      <c r="B48" s="217"/>
      <c r="C48" s="218"/>
      <c r="D48" s="219"/>
      <c r="E48" s="220"/>
      <c r="F48" s="221"/>
      <c r="G48" s="221"/>
      <c r="H48" s="221"/>
      <c r="I48" s="221"/>
      <c r="J48" s="221"/>
      <c r="K48" s="222"/>
      <c r="L48" s="59"/>
      <c r="M48" s="60"/>
      <c r="N48" s="96"/>
      <c r="O48" s="76"/>
      <c r="P48" s="57" t="str">
        <f>IF(N48="","",(L48/N48))</f>
        <v/>
      </c>
      <c r="Q48" s="126">
        <f>O48*R48</f>
        <v>0</v>
      </c>
      <c r="R48" s="127">
        <f t="shared" si="5"/>
        <v>0</v>
      </c>
      <c r="S48" s="70"/>
      <c r="T48" s="71"/>
      <c r="U48" s="71"/>
      <c r="V48" s="72">
        <f>Q48+R48</f>
        <v>0</v>
      </c>
      <c r="W48" s="71"/>
    </row>
    <row r="49" spans="1:24" s="40" customFormat="1" ht="32.1" customHeight="1" x14ac:dyDescent="0.25">
      <c r="A49" s="70"/>
      <c r="B49" s="217"/>
      <c r="C49" s="218"/>
      <c r="D49" s="219"/>
      <c r="E49" s="220"/>
      <c r="F49" s="221"/>
      <c r="G49" s="221"/>
      <c r="H49" s="221"/>
      <c r="I49" s="221"/>
      <c r="J49" s="221"/>
      <c r="K49" s="222"/>
      <c r="L49" s="59"/>
      <c r="M49" s="60"/>
      <c r="N49" s="95"/>
      <c r="O49" s="76"/>
      <c r="P49" s="57" t="str">
        <f>IF(N49="","",(L49/N49))</f>
        <v/>
      </c>
      <c r="Q49" s="126">
        <f>O49*R49</f>
        <v>0</v>
      </c>
      <c r="R49" s="127">
        <f t="shared" si="5"/>
        <v>0</v>
      </c>
      <c r="S49" s="70"/>
      <c r="T49" s="71"/>
      <c r="U49" s="71"/>
      <c r="V49" s="72">
        <f>Q49+R49</f>
        <v>0</v>
      </c>
      <c r="W49" s="71"/>
    </row>
    <row r="50" spans="1:24" s="40" customFormat="1" ht="32.1" hidden="1" customHeight="1" x14ac:dyDescent="0.25">
      <c r="A50" s="70"/>
      <c r="B50" s="217"/>
      <c r="C50" s="218"/>
      <c r="D50" s="219"/>
      <c r="E50" s="220"/>
      <c r="F50" s="221"/>
      <c r="G50" s="221"/>
      <c r="H50" s="221"/>
      <c r="I50" s="221"/>
      <c r="J50" s="221"/>
      <c r="K50" s="222"/>
      <c r="L50" s="59"/>
      <c r="M50" s="60"/>
      <c r="N50" s="95"/>
      <c r="O50" s="76"/>
      <c r="P50" s="57" t="str">
        <f>IF(N50="","",(L50/N50))</f>
        <v/>
      </c>
      <c r="Q50" s="126">
        <f>O50*R50</f>
        <v>0</v>
      </c>
      <c r="R50" s="127">
        <f t="shared" si="5"/>
        <v>0</v>
      </c>
      <c r="S50" s="70"/>
      <c r="T50" s="71"/>
      <c r="U50" s="71"/>
      <c r="V50" s="72">
        <f>Q50+R50</f>
        <v>0</v>
      </c>
      <c r="W50" s="71"/>
    </row>
    <row r="51" spans="1:24" s="40" customFormat="1" ht="32.1" hidden="1" customHeight="1" x14ac:dyDescent="0.25">
      <c r="A51" s="70"/>
      <c r="B51" s="217"/>
      <c r="C51" s="218"/>
      <c r="D51" s="219"/>
      <c r="E51" s="220"/>
      <c r="F51" s="221"/>
      <c r="G51" s="221"/>
      <c r="H51" s="221"/>
      <c r="I51" s="221"/>
      <c r="J51" s="221"/>
      <c r="K51" s="222"/>
      <c r="L51" s="59"/>
      <c r="M51" s="60"/>
      <c r="N51" s="95"/>
      <c r="O51" s="76"/>
      <c r="P51" s="57" t="str">
        <f>IF(N51="","",(L51/N51))</f>
        <v/>
      </c>
      <c r="Q51" s="126">
        <f>O51*R51</f>
        <v>0</v>
      </c>
      <c r="R51" s="127">
        <f t="shared" si="5"/>
        <v>0</v>
      </c>
      <c r="S51" s="70"/>
      <c r="T51" s="71"/>
      <c r="U51" s="71"/>
      <c r="V51" s="72">
        <f>Q51+R51</f>
        <v>0</v>
      </c>
      <c r="W51" s="71"/>
    </row>
    <row r="52" spans="1:24" ht="32.1" customHeight="1" x14ac:dyDescent="0.25">
      <c r="A52" s="70"/>
      <c r="B52" s="317" t="s">
        <v>105</v>
      </c>
      <c r="C52" s="318"/>
      <c r="D52" s="318"/>
      <c r="E52" s="318"/>
      <c r="F52" s="318"/>
      <c r="G52" s="318"/>
      <c r="H52" s="318"/>
      <c r="I52" s="318"/>
      <c r="J52" s="318"/>
      <c r="K52" s="318"/>
      <c r="L52" s="318"/>
      <c r="M52" s="318"/>
      <c r="N52" s="318"/>
      <c r="O52" s="319"/>
      <c r="P52" s="58">
        <f>SUM(P47:P51)</f>
        <v>0</v>
      </c>
      <c r="Q52" s="127">
        <f>SUM(Q47:Q51)</f>
        <v>0</v>
      </c>
      <c r="R52" s="127">
        <f>ROUND(SUM(R47:R51),0)</f>
        <v>0</v>
      </c>
      <c r="S52" s="70"/>
      <c r="T52" s="71"/>
      <c r="U52" s="71">
        <f>R52+Q52</f>
        <v>0</v>
      </c>
      <c r="V52" s="71"/>
      <c r="W52" s="71"/>
      <c r="X52" s="45">
        <f>R52</f>
        <v>0</v>
      </c>
    </row>
    <row r="53" spans="1:24" ht="32.1" customHeight="1" x14ac:dyDescent="0.25">
      <c r="A53" s="70"/>
      <c r="B53" s="323" t="s">
        <v>55</v>
      </c>
      <c r="C53" s="324"/>
      <c r="D53" s="324"/>
      <c r="E53" s="324"/>
      <c r="F53" s="324"/>
      <c r="G53" s="324"/>
      <c r="H53" s="324"/>
      <c r="I53" s="324"/>
      <c r="J53" s="324"/>
      <c r="K53" s="324"/>
      <c r="L53" s="324"/>
      <c r="M53" s="324"/>
      <c r="N53" s="324"/>
      <c r="O53" s="324"/>
      <c r="P53" s="324"/>
      <c r="Q53" s="324"/>
      <c r="R53" s="325"/>
      <c r="S53" s="70"/>
      <c r="T53" s="71"/>
      <c r="U53" s="71"/>
      <c r="V53" s="71"/>
      <c r="W53" s="71"/>
    </row>
    <row r="54" spans="1:24" ht="32.1" customHeight="1" x14ac:dyDescent="0.25">
      <c r="A54" s="70"/>
      <c r="B54" s="335" t="s">
        <v>64</v>
      </c>
      <c r="C54" s="336"/>
      <c r="D54" s="337"/>
      <c r="E54" s="335" t="s">
        <v>63</v>
      </c>
      <c r="F54" s="336"/>
      <c r="G54" s="336"/>
      <c r="H54" s="336"/>
      <c r="I54" s="336"/>
      <c r="J54" s="336"/>
      <c r="K54" s="336"/>
      <c r="L54" s="336"/>
      <c r="M54" s="336"/>
      <c r="N54" s="336"/>
      <c r="O54" s="336"/>
      <c r="P54" s="336"/>
      <c r="Q54" s="337"/>
      <c r="R54" s="122" t="s">
        <v>42</v>
      </c>
      <c r="S54" s="70"/>
      <c r="T54" s="71"/>
      <c r="U54" s="71"/>
      <c r="V54" s="71"/>
      <c r="W54" s="71"/>
    </row>
    <row r="55" spans="1:24" s="40" customFormat="1" ht="32.1" customHeight="1" x14ac:dyDescent="0.25">
      <c r="A55" s="70"/>
      <c r="B55" s="217"/>
      <c r="C55" s="218"/>
      <c r="D55" s="219"/>
      <c r="E55" s="220"/>
      <c r="F55" s="221"/>
      <c r="G55" s="221"/>
      <c r="H55" s="221"/>
      <c r="I55" s="221"/>
      <c r="J55" s="221"/>
      <c r="K55" s="221"/>
      <c r="L55" s="221"/>
      <c r="M55" s="221"/>
      <c r="N55" s="221"/>
      <c r="O55" s="221"/>
      <c r="P55" s="221"/>
      <c r="Q55" s="222"/>
      <c r="R55" s="128">
        <v>10000</v>
      </c>
      <c r="S55" s="70"/>
      <c r="T55" s="71"/>
      <c r="U55" s="71"/>
      <c r="V55" s="71"/>
      <c r="W55" s="71"/>
    </row>
    <row r="56" spans="1:24" s="40" customFormat="1" ht="32.1" customHeight="1" x14ac:dyDescent="0.25">
      <c r="A56" s="70"/>
      <c r="B56" s="217"/>
      <c r="C56" s="218"/>
      <c r="D56" s="219"/>
      <c r="E56" s="220"/>
      <c r="F56" s="221"/>
      <c r="G56" s="221"/>
      <c r="H56" s="221"/>
      <c r="I56" s="221"/>
      <c r="J56" s="221"/>
      <c r="K56" s="221"/>
      <c r="L56" s="221"/>
      <c r="M56" s="221"/>
      <c r="N56" s="221"/>
      <c r="O56" s="221"/>
      <c r="P56" s="221"/>
      <c r="Q56" s="222"/>
      <c r="R56" s="128"/>
      <c r="S56" s="70"/>
      <c r="T56" s="71"/>
      <c r="U56" s="71"/>
      <c r="V56" s="71"/>
      <c r="W56" s="71"/>
    </row>
    <row r="57" spans="1:24" ht="32.1" customHeight="1" x14ac:dyDescent="0.25">
      <c r="A57" s="70"/>
      <c r="B57" s="326" t="s">
        <v>47</v>
      </c>
      <c r="C57" s="327"/>
      <c r="D57" s="327"/>
      <c r="E57" s="327"/>
      <c r="F57" s="327"/>
      <c r="G57" s="327"/>
      <c r="H57" s="327"/>
      <c r="I57" s="327"/>
      <c r="J57" s="327"/>
      <c r="K57" s="327"/>
      <c r="L57" s="327"/>
      <c r="M57" s="327"/>
      <c r="N57" s="327"/>
      <c r="O57" s="327"/>
      <c r="P57" s="327"/>
      <c r="Q57" s="328"/>
      <c r="R57" s="129">
        <f>ROUND(R55+R56,0)</f>
        <v>10000</v>
      </c>
      <c r="S57" s="70"/>
      <c r="T57" s="71"/>
      <c r="U57" s="71"/>
      <c r="V57" s="71"/>
      <c r="W57" s="71"/>
      <c r="X57" s="45">
        <f>R57</f>
        <v>10000</v>
      </c>
    </row>
    <row r="58" spans="1:24" ht="32.1" customHeight="1" x14ac:dyDescent="0.25">
      <c r="A58" s="70"/>
      <c r="B58" s="323" t="s">
        <v>56</v>
      </c>
      <c r="C58" s="324"/>
      <c r="D58" s="324"/>
      <c r="E58" s="324"/>
      <c r="F58" s="324"/>
      <c r="G58" s="324"/>
      <c r="H58" s="324"/>
      <c r="I58" s="324"/>
      <c r="J58" s="324"/>
      <c r="K58" s="324"/>
      <c r="L58" s="324"/>
      <c r="M58" s="324"/>
      <c r="N58" s="324"/>
      <c r="O58" s="324"/>
      <c r="P58" s="324"/>
      <c r="Q58" s="324"/>
      <c r="R58" s="325"/>
      <c r="S58" s="70"/>
      <c r="T58" s="71"/>
      <c r="U58" s="71"/>
      <c r="V58" s="71"/>
      <c r="W58" s="71"/>
    </row>
    <row r="59" spans="1:24" ht="32.1" customHeight="1" x14ac:dyDescent="0.25">
      <c r="A59" s="70"/>
      <c r="B59" s="329"/>
      <c r="C59" s="330"/>
      <c r="D59" s="330" t="s">
        <v>45</v>
      </c>
      <c r="E59" s="330"/>
      <c r="F59" s="330"/>
      <c r="G59" s="330"/>
      <c r="H59" s="330"/>
      <c r="I59" s="330"/>
      <c r="J59" s="330"/>
      <c r="K59" s="330"/>
      <c r="L59" s="330"/>
      <c r="M59" s="330"/>
      <c r="N59" s="330"/>
      <c r="O59" s="330"/>
      <c r="P59" s="330"/>
      <c r="Q59" s="331"/>
      <c r="R59" s="122" t="s">
        <v>46</v>
      </c>
      <c r="S59" s="70"/>
      <c r="T59" s="71"/>
      <c r="U59" s="71"/>
      <c r="V59" s="71"/>
      <c r="W59" s="71"/>
    </row>
    <row r="60" spans="1:24" s="40" customFormat="1" ht="32.1" customHeight="1" x14ac:dyDescent="0.25">
      <c r="A60" s="70"/>
      <c r="B60" s="332" t="s">
        <v>65</v>
      </c>
      <c r="C60" s="333"/>
      <c r="D60" s="334"/>
      <c r="E60" s="220"/>
      <c r="F60" s="221"/>
      <c r="G60" s="221"/>
      <c r="H60" s="221"/>
      <c r="I60" s="221"/>
      <c r="J60" s="221"/>
      <c r="K60" s="221"/>
      <c r="L60" s="221"/>
      <c r="M60" s="221"/>
      <c r="N60" s="221"/>
      <c r="O60" s="221"/>
      <c r="P60" s="221"/>
      <c r="Q60" s="222"/>
      <c r="R60" s="130">
        <f>Q16</f>
        <v>1890</v>
      </c>
      <c r="S60" s="70"/>
      <c r="T60" s="71"/>
      <c r="U60" s="71"/>
      <c r="V60" s="71"/>
      <c r="W60" s="71"/>
    </row>
    <row r="61" spans="1:24" s="40" customFormat="1" ht="32.1" customHeight="1" x14ac:dyDescent="0.25">
      <c r="A61" s="70"/>
      <c r="B61" s="338" t="s">
        <v>121</v>
      </c>
      <c r="C61" s="339"/>
      <c r="D61" s="339"/>
      <c r="E61" s="339"/>
      <c r="F61" s="340"/>
      <c r="G61" s="209"/>
      <c r="H61" s="209"/>
      <c r="I61" s="209"/>
      <c r="J61" s="209"/>
      <c r="K61" s="209"/>
      <c r="L61" s="209"/>
      <c r="M61" s="209"/>
      <c r="N61" s="209"/>
      <c r="O61" s="209"/>
      <c r="P61" s="209"/>
      <c r="Q61" s="210"/>
      <c r="R61" s="131"/>
      <c r="S61" s="70"/>
      <c r="T61" s="71"/>
      <c r="U61" s="71"/>
      <c r="V61" s="71"/>
      <c r="W61" s="71"/>
    </row>
    <row r="62" spans="1:24" s="40" customFormat="1" ht="32.1" customHeight="1" x14ac:dyDescent="0.25">
      <c r="A62" s="70"/>
      <c r="B62" s="332" t="s">
        <v>66</v>
      </c>
      <c r="C62" s="333"/>
      <c r="D62" s="334"/>
      <c r="E62" s="220"/>
      <c r="F62" s="221"/>
      <c r="G62" s="221"/>
      <c r="H62" s="221"/>
      <c r="I62" s="221"/>
      <c r="J62" s="221"/>
      <c r="K62" s="221"/>
      <c r="L62" s="221"/>
      <c r="M62" s="221"/>
      <c r="N62" s="221"/>
      <c r="O62" s="221"/>
      <c r="P62" s="221"/>
      <c r="Q62" s="222"/>
      <c r="R62" s="132">
        <f>Q44</f>
        <v>0</v>
      </c>
      <c r="S62" s="70"/>
      <c r="T62" s="71"/>
      <c r="U62" s="71"/>
      <c r="V62" s="71"/>
      <c r="W62" s="71"/>
    </row>
    <row r="63" spans="1:24" s="40" customFormat="1" ht="32.1" customHeight="1" x14ac:dyDescent="0.25">
      <c r="A63" s="70"/>
      <c r="B63" s="338" t="s">
        <v>122</v>
      </c>
      <c r="C63" s="339"/>
      <c r="D63" s="339"/>
      <c r="E63" s="339"/>
      <c r="F63" s="340"/>
      <c r="G63" s="209"/>
      <c r="H63" s="209"/>
      <c r="I63" s="209"/>
      <c r="J63" s="209"/>
      <c r="K63" s="209"/>
      <c r="L63" s="209"/>
      <c r="M63" s="209"/>
      <c r="N63" s="209"/>
      <c r="O63" s="209"/>
      <c r="P63" s="209"/>
      <c r="Q63" s="210"/>
      <c r="R63" s="131"/>
      <c r="S63" s="70"/>
      <c r="T63" s="71"/>
      <c r="U63" s="71"/>
      <c r="V63" s="71"/>
      <c r="W63" s="71"/>
    </row>
    <row r="64" spans="1:24" s="40" customFormat="1" ht="32.1" customHeight="1" x14ac:dyDescent="0.25">
      <c r="A64" s="70"/>
      <c r="B64" s="332" t="s">
        <v>67</v>
      </c>
      <c r="C64" s="333"/>
      <c r="D64" s="334"/>
      <c r="E64" s="220"/>
      <c r="F64" s="221"/>
      <c r="G64" s="221"/>
      <c r="H64" s="221"/>
      <c r="I64" s="221"/>
      <c r="J64" s="221"/>
      <c r="K64" s="221"/>
      <c r="L64" s="221"/>
      <c r="M64" s="221"/>
      <c r="N64" s="221"/>
      <c r="O64" s="221"/>
      <c r="P64" s="221"/>
      <c r="Q64" s="222"/>
      <c r="R64" s="130">
        <f>Q52</f>
        <v>0</v>
      </c>
      <c r="S64" s="70"/>
      <c r="T64" s="71"/>
      <c r="U64" s="71"/>
      <c r="V64" s="71"/>
      <c r="W64" s="71"/>
    </row>
    <row r="65" spans="1:39" s="40" customFormat="1" ht="32.1" customHeight="1" x14ac:dyDescent="0.25">
      <c r="A65" s="70"/>
      <c r="B65" s="338" t="s">
        <v>123</v>
      </c>
      <c r="C65" s="339"/>
      <c r="D65" s="339"/>
      <c r="E65" s="339"/>
      <c r="F65" s="340"/>
      <c r="G65" s="209"/>
      <c r="H65" s="209"/>
      <c r="I65" s="209"/>
      <c r="J65" s="209"/>
      <c r="K65" s="209"/>
      <c r="L65" s="209"/>
      <c r="M65" s="209"/>
      <c r="N65" s="209"/>
      <c r="O65" s="209"/>
      <c r="P65" s="209"/>
      <c r="Q65" s="210"/>
      <c r="R65" s="131"/>
      <c r="S65" s="70"/>
      <c r="T65" s="71"/>
      <c r="U65" s="71"/>
      <c r="V65" s="71"/>
      <c r="W65" s="71"/>
    </row>
    <row r="66" spans="1:39" ht="32.1" customHeight="1" x14ac:dyDescent="0.25">
      <c r="A66" s="70"/>
      <c r="B66" s="317" t="s">
        <v>49</v>
      </c>
      <c r="C66" s="318"/>
      <c r="D66" s="318"/>
      <c r="E66" s="318"/>
      <c r="F66" s="318"/>
      <c r="G66" s="318"/>
      <c r="H66" s="318"/>
      <c r="I66" s="318"/>
      <c r="J66" s="318"/>
      <c r="K66" s="318"/>
      <c r="L66" s="318"/>
      <c r="M66" s="318"/>
      <c r="N66" s="318"/>
      <c r="O66" s="318"/>
      <c r="P66" s="318"/>
      <c r="Q66" s="319"/>
      <c r="R66" s="133">
        <f>SUM(R60:R65)</f>
        <v>1890</v>
      </c>
      <c r="S66" s="70"/>
      <c r="T66" s="71"/>
      <c r="U66" s="71"/>
      <c r="V66" s="71"/>
      <c r="W66" s="71"/>
      <c r="X66" s="45">
        <f>R66</f>
        <v>1890</v>
      </c>
      <c r="Y66" s="40"/>
      <c r="Z66" s="40"/>
      <c r="AA66" s="40"/>
      <c r="AB66" s="40"/>
      <c r="AC66" s="40"/>
      <c r="AD66" s="40"/>
      <c r="AE66" s="40"/>
      <c r="AF66" s="40"/>
      <c r="AG66" s="40"/>
      <c r="AH66" s="40"/>
      <c r="AI66" s="40"/>
      <c r="AJ66" s="40"/>
      <c r="AK66" s="40"/>
      <c r="AL66" s="40"/>
      <c r="AM66" s="40"/>
    </row>
    <row r="67" spans="1:39" ht="32.1" customHeight="1" x14ac:dyDescent="0.25">
      <c r="A67" s="70"/>
      <c r="B67" s="320" t="s">
        <v>57</v>
      </c>
      <c r="C67" s="321"/>
      <c r="D67" s="321"/>
      <c r="E67" s="321"/>
      <c r="F67" s="321"/>
      <c r="G67" s="321"/>
      <c r="H67" s="321"/>
      <c r="I67" s="321"/>
      <c r="J67" s="321"/>
      <c r="K67" s="321"/>
      <c r="L67" s="321"/>
      <c r="M67" s="321"/>
      <c r="N67" s="321"/>
      <c r="O67" s="321"/>
      <c r="P67" s="321"/>
      <c r="Q67" s="321"/>
      <c r="R67" s="322"/>
      <c r="S67" s="70"/>
      <c r="T67" s="71"/>
      <c r="U67" s="71"/>
      <c r="V67" s="71"/>
      <c r="W67" s="71"/>
      <c r="Y67" s="40"/>
      <c r="Z67" s="40"/>
      <c r="AA67" s="40"/>
      <c r="AB67" s="40"/>
      <c r="AC67" s="40"/>
      <c r="AD67" s="40"/>
      <c r="AE67" s="40"/>
      <c r="AF67" s="40"/>
      <c r="AG67" s="40"/>
      <c r="AH67" s="40"/>
      <c r="AI67" s="40"/>
      <c r="AJ67" s="40"/>
      <c r="AK67" s="40"/>
      <c r="AL67" s="40"/>
      <c r="AM67" s="40"/>
    </row>
    <row r="68" spans="1:39" ht="32.1" customHeight="1" x14ac:dyDescent="0.25">
      <c r="A68" s="70"/>
      <c r="B68" s="386" t="s">
        <v>257</v>
      </c>
      <c r="C68" s="387"/>
      <c r="D68" s="388"/>
      <c r="E68" s="343" t="s">
        <v>262</v>
      </c>
      <c r="F68" s="341"/>
      <c r="G68" s="342"/>
      <c r="H68" s="341" t="s">
        <v>259</v>
      </c>
      <c r="I68" s="341"/>
      <c r="J68" s="341"/>
      <c r="K68" s="341"/>
      <c r="L68" s="341"/>
      <c r="M68" s="341"/>
      <c r="N68" s="341"/>
      <c r="O68" s="342"/>
      <c r="P68" s="34" t="s">
        <v>128</v>
      </c>
      <c r="Q68" s="43" t="s">
        <v>48</v>
      </c>
      <c r="R68" s="43" t="s">
        <v>42</v>
      </c>
      <c r="S68" s="70"/>
      <c r="T68" s="71"/>
      <c r="U68" s="71"/>
      <c r="V68" s="71" t="s">
        <v>263</v>
      </c>
      <c r="W68" s="71" t="s">
        <v>264</v>
      </c>
      <c r="Y68" s="40"/>
      <c r="Z68" s="40"/>
      <c r="AA68" s="40"/>
      <c r="AB68" s="40"/>
      <c r="AC68" s="40"/>
      <c r="AD68" s="40"/>
      <c r="AE68" s="40"/>
      <c r="AF68" s="40"/>
      <c r="AG68" s="40"/>
      <c r="AH68" s="40"/>
      <c r="AI68" s="40"/>
      <c r="AJ68" s="40"/>
      <c r="AK68" s="40"/>
      <c r="AL68" s="40"/>
      <c r="AM68" s="40"/>
    </row>
    <row r="69" spans="1:39" ht="32.1" customHeight="1" x14ac:dyDescent="0.25">
      <c r="A69" s="70"/>
      <c r="B69" s="383" t="s">
        <v>107</v>
      </c>
      <c r="C69" s="384"/>
      <c r="D69" s="385"/>
      <c r="E69" s="200" t="str">
        <f>IF(B69="","Select Contractor or Sub Awardee in Column B to continue","")</f>
        <v/>
      </c>
      <c r="F69" s="201"/>
      <c r="G69" s="202"/>
      <c r="H69" s="243" t="str">
        <f>IF(B69="","Select Contractor or Sub Awardee in column B to continue","")</f>
        <v/>
      </c>
      <c r="I69" s="243"/>
      <c r="J69" s="243"/>
      <c r="K69" s="243"/>
      <c r="L69" s="243"/>
      <c r="M69" s="243"/>
      <c r="N69" s="243"/>
      <c r="O69" s="243"/>
      <c r="P69" s="42">
        <v>10</v>
      </c>
      <c r="Q69" s="144">
        <v>10</v>
      </c>
      <c r="R69" s="134">
        <f>ROUND(Q69*P69,2)</f>
        <v>100</v>
      </c>
      <c r="S69" s="70"/>
      <c r="T69" s="71"/>
      <c r="U69" s="72" t="e">
        <f>IF(#REF!="","",IF(B69="","",R69))</f>
        <v>#REF!</v>
      </c>
      <c r="V69" s="72" t="e">
        <f>IF(#REF!="Contractor","",IF(B69="","",B69))</f>
        <v>#REF!</v>
      </c>
      <c r="W69" s="72" t="e">
        <f>IF(#REF!="Contractor",0,R69)</f>
        <v>#REF!</v>
      </c>
    </row>
    <row r="70" spans="1:39" ht="32.1" customHeight="1" x14ac:dyDescent="0.25">
      <c r="A70" s="70"/>
      <c r="B70" s="383" t="s">
        <v>258</v>
      </c>
      <c r="C70" s="384"/>
      <c r="D70" s="385"/>
      <c r="E70" s="200" t="str">
        <f>IF(B70="","Select Contractor or Sub Awardee in Column B to continue","")</f>
        <v/>
      </c>
      <c r="F70" s="201"/>
      <c r="G70" s="202"/>
      <c r="H70" s="243" t="str">
        <f>IF(B70="","Select Contractor or Sub Awardee in column B to continue","")</f>
        <v/>
      </c>
      <c r="I70" s="243"/>
      <c r="J70" s="243"/>
      <c r="K70" s="243"/>
      <c r="L70" s="243"/>
      <c r="M70" s="243"/>
      <c r="N70" s="243"/>
      <c r="O70" s="243"/>
      <c r="P70" s="42">
        <v>1</v>
      </c>
      <c r="Q70" s="144">
        <v>29000</v>
      </c>
      <c r="R70" s="134">
        <f t="shared" ref="R70:R73" si="6">ROUND(Q70*P70,2)</f>
        <v>29000</v>
      </c>
      <c r="S70" s="70"/>
      <c r="T70" s="71"/>
      <c r="U70" s="72" t="e">
        <f>IF(#REF!="","",IF(B70="","",R70))</f>
        <v>#REF!</v>
      </c>
      <c r="V70" s="72" t="e">
        <f>IF(#REF!="Contractor","",IF(B70="","",B70))</f>
        <v>#REF!</v>
      </c>
      <c r="W70" s="72" t="e">
        <f>IF(#REF!="Contractor",0,R70)</f>
        <v>#REF!</v>
      </c>
    </row>
    <row r="71" spans="1:39" ht="32.1" customHeight="1" x14ac:dyDescent="0.25">
      <c r="A71" s="70"/>
      <c r="B71" s="383"/>
      <c r="C71" s="384"/>
      <c r="D71" s="385"/>
      <c r="E71" s="200" t="str">
        <f>IF(B71="","Select Contractor or Sub Awardee in Column B to continue","")</f>
        <v>Select Contractor or Sub Awardee in Column B to continue</v>
      </c>
      <c r="F71" s="201"/>
      <c r="G71" s="202"/>
      <c r="H71" s="243" t="str">
        <f>IF(B71="","Select Contractor or Sub Awardee in column B to continue","")</f>
        <v>Select Contractor or Sub Awardee in column B to continue</v>
      </c>
      <c r="I71" s="243"/>
      <c r="J71" s="243"/>
      <c r="K71" s="243"/>
      <c r="L71" s="243"/>
      <c r="M71" s="243"/>
      <c r="N71" s="243"/>
      <c r="O71" s="243"/>
      <c r="P71" s="42"/>
      <c r="Q71" s="144"/>
      <c r="R71" s="134">
        <f t="shared" si="6"/>
        <v>0</v>
      </c>
      <c r="S71" s="70"/>
      <c r="T71" s="71"/>
      <c r="U71" s="72" t="e">
        <f>IF(#REF!="","",IF(B71="","",R71))</f>
        <v>#REF!</v>
      </c>
      <c r="V71" s="72" t="e">
        <f>IF(#REF!="Contractor","",IF(B71="","",B71))</f>
        <v>#REF!</v>
      </c>
      <c r="W71" s="72" t="e">
        <f>IF(#REF!="Contractor",0,R71)</f>
        <v>#REF!</v>
      </c>
    </row>
    <row r="72" spans="1:39" ht="32.1" customHeight="1" x14ac:dyDescent="0.25">
      <c r="A72" s="70"/>
      <c r="B72" s="383"/>
      <c r="C72" s="384"/>
      <c r="D72" s="385"/>
      <c r="E72" s="200" t="str">
        <f>IF(B72="","Select Contractor or Sub Awardee in Column B to continue","")</f>
        <v>Select Contractor or Sub Awardee in Column B to continue</v>
      </c>
      <c r="F72" s="201"/>
      <c r="G72" s="202"/>
      <c r="H72" s="243" t="str">
        <f>IF(B72="","Select Contractor or Sub Awardee in column B to continue","")</f>
        <v>Select Contractor or Sub Awardee in column B to continue</v>
      </c>
      <c r="I72" s="243"/>
      <c r="J72" s="243"/>
      <c r="K72" s="243"/>
      <c r="L72" s="243"/>
      <c r="M72" s="243"/>
      <c r="N72" s="243"/>
      <c r="O72" s="243"/>
      <c r="P72" s="42"/>
      <c r="Q72" s="144"/>
      <c r="R72" s="134">
        <f t="shared" si="6"/>
        <v>0</v>
      </c>
      <c r="S72" s="70"/>
      <c r="T72" s="71"/>
      <c r="U72" s="72" t="e">
        <f>IF(#REF!="","",IF(B72="","",R72))</f>
        <v>#REF!</v>
      </c>
      <c r="V72" s="72" t="e">
        <f>IF(#REF!="Contractor","",IF(B72="","",B72))</f>
        <v>#REF!</v>
      </c>
      <c r="W72" s="72" t="e">
        <f>IF(#REF!="Contractor",0,R72)</f>
        <v>#REF!</v>
      </c>
    </row>
    <row r="73" spans="1:39" ht="32.1" customHeight="1" x14ac:dyDescent="0.25">
      <c r="A73" s="70"/>
      <c r="B73" s="383"/>
      <c r="C73" s="384"/>
      <c r="D73" s="385"/>
      <c r="E73" s="200" t="str">
        <f>IF(B73="","Select Contractor or Sub Awardee in Column B to continue","")</f>
        <v>Select Contractor or Sub Awardee in Column B to continue</v>
      </c>
      <c r="F73" s="201"/>
      <c r="G73" s="202"/>
      <c r="H73" s="243" t="str">
        <f>IF(B73="","Select Contractor or Sub Awardee in column B to continue","")</f>
        <v>Select Contractor or Sub Awardee in column B to continue</v>
      </c>
      <c r="I73" s="243"/>
      <c r="J73" s="243"/>
      <c r="K73" s="243"/>
      <c r="L73" s="243"/>
      <c r="M73" s="243"/>
      <c r="N73" s="243"/>
      <c r="O73" s="243"/>
      <c r="P73" s="42"/>
      <c r="Q73" s="144"/>
      <c r="R73" s="134">
        <f t="shared" si="6"/>
        <v>0</v>
      </c>
      <c r="S73" s="70"/>
      <c r="T73" s="71"/>
      <c r="U73" s="72" t="e">
        <f>IF(#REF!="","",IF(B73="","",R73))</f>
        <v>#REF!</v>
      </c>
      <c r="V73" s="72" t="e">
        <f>IF(#REF!="Contractor","",IF(B73="","",B73))</f>
        <v>#REF!</v>
      </c>
      <c r="W73" s="72" t="e">
        <f>IF(#REF!="Contractor",0,R73)</f>
        <v>#REF!</v>
      </c>
    </row>
    <row r="74" spans="1:39" ht="32.1" customHeight="1" x14ac:dyDescent="0.25">
      <c r="A74" s="70"/>
      <c r="B74" s="345" t="s">
        <v>51</v>
      </c>
      <c r="C74" s="346"/>
      <c r="D74" s="346"/>
      <c r="E74" s="346"/>
      <c r="F74" s="346"/>
      <c r="G74" s="346"/>
      <c r="H74" s="346"/>
      <c r="I74" s="346"/>
      <c r="J74" s="346"/>
      <c r="K74" s="346"/>
      <c r="L74" s="346"/>
      <c r="M74" s="346"/>
      <c r="N74" s="346"/>
      <c r="O74" s="346"/>
      <c r="P74" s="346"/>
      <c r="Q74" s="347"/>
      <c r="R74" s="135">
        <f>ROUND(SUM(R69:R73),0)</f>
        <v>29100</v>
      </c>
      <c r="S74" s="70"/>
      <c r="T74" s="71"/>
      <c r="U74" s="72" t="e">
        <f>SUM(U69:U73)</f>
        <v>#REF!</v>
      </c>
      <c r="V74" s="71"/>
      <c r="W74" s="71"/>
      <c r="X74" s="45">
        <f>R74</f>
        <v>29100</v>
      </c>
    </row>
    <row r="75" spans="1:39" ht="32.1" customHeight="1" x14ac:dyDescent="0.25">
      <c r="A75" s="70"/>
      <c r="B75" s="320" t="s">
        <v>58</v>
      </c>
      <c r="C75" s="321"/>
      <c r="D75" s="321"/>
      <c r="E75" s="321"/>
      <c r="F75" s="321"/>
      <c r="G75" s="321"/>
      <c r="H75" s="321"/>
      <c r="I75" s="321"/>
      <c r="J75" s="321"/>
      <c r="K75" s="321"/>
      <c r="L75" s="321"/>
      <c r="M75" s="321"/>
      <c r="N75" s="321"/>
      <c r="O75" s="321"/>
      <c r="P75" s="321"/>
      <c r="Q75" s="321"/>
      <c r="R75" s="322"/>
      <c r="S75" s="70"/>
      <c r="T75" s="71"/>
      <c r="U75" s="71"/>
      <c r="V75" s="71"/>
      <c r="W75" s="71"/>
    </row>
    <row r="76" spans="1:39" ht="32.1" customHeight="1" x14ac:dyDescent="0.25">
      <c r="A76" s="70"/>
      <c r="B76" s="203" t="s">
        <v>184</v>
      </c>
      <c r="C76" s="204"/>
      <c r="D76" s="205"/>
      <c r="E76" s="203" t="s">
        <v>50</v>
      </c>
      <c r="F76" s="204"/>
      <c r="G76" s="204"/>
      <c r="H76" s="204"/>
      <c r="I76" s="204"/>
      <c r="J76" s="204"/>
      <c r="K76" s="204"/>
      <c r="L76" s="204"/>
      <c r="M76" s="204"/>
      <c r="N76" s="204"/>
      <c r="O76" s="204"/>
      <c r="P76" s="204"/>
      <c r="Q76" s="205"/>
      <c r="R76" s="122" t="s">
        <v>42</v>
      </c>
      <c r="S76" s="70"/>
      <c r="T76" s="71"/>
      <c r="U76" s="71"/>
      <c r="V76" s="71"/>
      <c r="W76" s="71"/>
    </row>
    <row r="77" spans="1:39" ht="32.1" customHeight="1" x14ac:dyDescent="0.25">
      <c r="A77" s="70"/>
      <c r="B77" s="344"/>
      <c r="C77" s="344"/>
      <c r="D77" s="344"/>
      <c r="E77" s="236" t="str">
        <f>IF(B77="","Select Supply Category in Column B","")</f>
        <v>Select Supply Category in Column B</v>
      </c>
      <c r="F77" s="236"/>
      <c r="G77" s="236"/>
      <c r="H77" s="236"/>
      <c r="I77" s="236"/>
      <c r="J77" s="236"/>
      <c r="K77" s="236"/>
      <c r="L77" s="236"/>
      <c r="M77" s="236"/>
      <c r="N77" s="236"/>
      <c r="O77" s="236"/>
      <c r="P77" s="236"/>
      <c r="Q77" s="236"/>
      <c r="R77" s="124">
        <v>12</v>
      </c>
      <c r="S77" s="70"/>
      <c r="T77" s="71"/>
      <c r="U77" s="71"/>
      <c r="V77" s="71"/>
      <c r="W77" s="71"/>
    </row>
    <row r="78" spans="1:39" ht="32.1" customHeight="1" x14ac:dyDescent="0.25">
      <c r="A78" s="70"/>
      <c r="B78" s="344"/>
      <c r="C78" s="344"/>
      <c r="D78" s="344"/>
      <c r="E78" s="236" t="str">
        <f t="shared" ref="E78:E82" si="7">IF(B78="","Select Supply Category in Column B","")</f>
        <v>Select Supply Category in Column B</v>
      </c>
      <c r="F78" s="236"/>
      <c r="G78" s="236"/>
      <c r="H78" s="236"/>
      <c r="I78" s="236"/>
      <c r="J78" s="236"/>
      <c r="K78" s="236"/>
      <c r="L78" s="236"/>
      <c r="M78" s="236"/>
      <c r="N78" s="236"/>
      <c r="O78" s="236"/>
      <c r="P78" s="236"/>
      <c r="Q78" s="236"/>
      <c r="R78" s="124"/>
      <c r="S78" s="70"/>
      <c r="T78" s="71"/>
      <c r="U78" s="71"/>
      <c r="V78" s="71"/>
      <c r="W78" s="71"/>
    </row>
    <row r="79" spans="1:39" ht="32.1" customHeight="1" x14ac:dyDescent="0.25">
      <c r="A79" s="70"/>
      <c r="B79" s="344"/>
      <c r="C79" s="344"/>
      <c r="D79" s="344"/>
      <c r="E79" s="236" t="str">
        <f t="shared" si="7"/>
        <v>Select Supply Category in Column B</v>
      </c>
      <c r="F79" s="236"/>
      <c r="G79" s="236"/>
      <c r="H79" s="236"/>
      <c r="I79" s="236"/>
      <c r="J79" s="236"/>
      <c r="K79" s="236"/>
      <c r="L79" s="236"/>
      <c r="M79" s="236"/>
      <c r="N79" s="236"/>
      <c r="O79" s="236"/>
      <c r="P79" s="236"/>
      <c r="Q79" s="236"/>
      <c r="R79" s="124"/>
      <c r="S79" s="70"/>
      <c r="T79" s="71"/>
      <c r="U79" s="71"/>
      <c r="V79" s="71"/>
      <c r="W79" s="71"/>
    </row>
    <row r="80" spans="1:39" ht="32.1" customHeight="1" x14ac:dyDescent="0.25">
      <c r="A80" s="70"/>
      <c r="B80" s="344"/>
      <c r="C80" s="344"/>
      <c r="D80" s="344"/>
      <c r="E80" s="236" t="str">
        <f t="shared" si="7"/>
        <v>Select Supply Category in Column B</v>
      </c>
      <c r="F80" s="236"/>
      <c r="G80" s="236"/>
      <c r="H80" s="236"/>
      <c r="I80" s="236"/>
      <c r="J80" s="236"/>
      <c r="K80" s="236"/>
      <c r="L80" s="236"/>
      <c r="M80" s="236"/>
      <c r="N80" s="236"/>
      <c r="O80" s="236"/>
      <c r="P80" s="236"/>
      <c r="Q80" s="236"/>
      <c r="R80" s="124"/>
      <c r="S80" s="70"/>
      <c r="T80" s="71"/>
      <c r="U80" s="71"/>
      <c r="V80" s="71"/>
      <c r="W80" s="71"/>
    </row>
    <row r="81" spans="1:24" ht="32.1" customHeight="1" x14ac:dyDescent="0.25">
      <c r="A81" s="70"/>
      <c r="B81" s="344"/>
      <c r="C81" s="344"/>
      <c r="D81" s="344"/>
      <c r="E81" s="236" t="str">
        <f t="shared" si="7"/>
        <v>Select Supply Category in Column B</v>
      </c>
      <c r="F81" s="236"/>
      <c r="G81" s="236"/>
      <c r="H81" s="236"/>
      <c r="I81" s="236"/>
      <c r="J81" s="236"/>
      <c r="K81" s="236"/>
      <c r="L81" s="236"/>
      <c r="M81" s="236"/>
      <c r="N81" s="236"/>
      <c r="O81" s="236"/>
      <c r="P81" s="236"/>
      <c r="Q81" s="236"/>
      <c r="R81" s="124"/>
      <c r="S81" s="70"/>
      <c r="T81" s="71"/>
      <c r="U81" s="71"/>
      <c r="V81" s="71"/>
      <c r="W81" s="71"/>
    </row>
    <row r="82" spans="1:24" ht="32.1" customHeight="1" x14ac:dyDescent="0.25">
      <c r="A82" s="70"/>
      <c r="B82" s="344"/>
      <c r="C82" s="344"/>
      <c r="D82" s="344"/>
      <c r="E82" s="236" t="str">
        <f t="shared" si="7"/>
        <v>Select Supply Category in Column B</v>
      </c>
      <c r="F82" s="236"/>
      <c r="G82" s="236"/>
      <c r="H82" s="236"/>
      <c r="I82" s="236"/>
      <c r="J82" s="236"/>
      <c r="K82" s="236"/>
      <c r="L82" s="236"/>
      <c r="M82" s="236"/>
      <c r="N82" s="236"/>
      <c r="O82" s="236"/>
      <c r="P82" s="236"/>
      <c r="Q82" s="236"/>
      <c r="R82" s="124"/>
      <c r="S82" s="70"/>
      <c r="T82" s="71"/>
      <c r="U82" s="71"/>
      <c r="V82" s="71"/>
      <c r="W82" s="71"/>
    </row>
    <row r="83" spans="1:24" ht="32.1" customHeight="1" x14ac:dyDescent="0.25">
      <c r="A83" s="70"/>
      <c r="B83" s="317" t="s">
        <v>52</v>
      </c>
      <c r="C83" s="318"/>
      <c r="D83" s="318"/>
      <c r="E83" s="318"/>
      <c r="F83" s="318"/>
      <c r="G83" s="318"/>
      <c r="H83" s="318"/>
      <c r="I83" s="318"/>
      <c r="J83" s="318"/>
      <c r="K83" s="318"/>
      <c r="L83" s="318"/>
      <c r="M83" s="318"/>
      <c r="N83" s="318"/>
      <c r="O83" s="318"/>
      <c r="P83" s="318"/>
      <c r="Q83" s="319"/>
      <c r="R83" s="123">
        <f>ROUND(SUM(R77:R82),0)</f>
        <v>12</v>
      </c>
      <c r="S83" s="70"/>
      <c r="T83" s="71"/>
      <c r="U83" s="71"/>
      <c r="V83" s="71"/>
      <c r="W83" s="71"/>
      <c r="X83" s="45">
        <f>R83</f>
        <v>12</v>
      </c>
    </row>
    <row r="84" spans="1:24" ht="32.1" customHeight="1" x14ac:dyDescent="0.25">
      <c r="A84" s="70"/>
      <c r="B84" s="323" t="s">
        <v>59</v>
      </c>
      <c r="C84" s="324"/>
      <c r="D84" s="324"/>
      <c r="E84" s="324"/>
      <c r="F84" s="324"/>
      <c r="G84" s="324"/>
      <c r="H84" s="324"/>
      <c r="I84" s="324"/>
      <c r="J84" s="324"/>
      <c r="K84" s="324"/>
      <c r="L84" s="324"/>
      <c r="M84" s="324"/>
      <c r="N84" s="324"/>
      <c r="O84" s="324"/>
      <c r="P84" s="324"/>
      <c r="Q84" s="324"/>
      <c r="R84" s="325"/>
      <c r="S84" s="70"/>
      <c r="T84" s="71"/>
      <c r="U84" s="71"/>
      <c r="V84" s="71"/>
      <c r="W84" s="71"/>
    </row>
    <row r="85" spans="1:24" s="40" customFormat="1" ht="32.1" customHeight="1" x14ac:dyDescent="0.25">
      <c r="A85" s="70"/>
      <c r="B85" s="348" t="s">
        <v>184</v>
      </c>
      <c r="C85" s="349"/>
      <c r="D85" s="350"/>
      <c r="E85" s="351" t="s">
        <v>108</v>
      </c>
      <c r="F85" s="351"/>
      <c r="G85" s="351"/>
      <c r="H85" s="348" t="s">
        <v>109</v>
      </c>
      <c r="I85" s="349"/>
      <c r="J85" s="349"/>
      <c r="K85" s="349"/>
      <c r="L85" s="349"/>
      <c r="M85" s="349"/>
      <c r="N85" s="349"/>
      <c r="O85" s="350"/>
      <c r="P85" s="69" t="s">
        <v>292</v>
      </c>
      <c r="Q85" s="69" t="s">
        <v>104</v>
      </c>
      <c r="R85" s="35" t="s">
        <v>46</v>
      </c>
      <c r="S85" s="70"/>
      <c r="T85" s="71"/>
      <c r="U85" s="71"/>
      <c r="V85" s="71"/>
      <c r="W85" s="71"/>
    </row>
    <row r="86" spans="1:24" s="40" customFormat="1" ht="32.1" customHeight="1" x14ac:dyDescent="0.25">
      <c r="A86" s="70"/>
      <c r="B86" s="352"/>
      <c r="C86" s="353"/>
      <c r="D86" s="354"/>
      <c r="E86" s="237" t="str">
        <f>IF(B86="","Select Category in Column B","")</f>
        <v>Select Category in Column B</v>
      </c>
      <c r="F86" s="238"/>
      <c r="G86" s="239"/>
      <c r="H86" s="237" t="str">
        <f>IF(B86="","Select Category in Column B","")</f>
        <v>Select Category in Column B</v>
      </c>
      <c r="I86" s="238"/>
      <c r="J86" s="238"/>
      <c r="K86" s="238"/>
      <c r="L86" s="238"/>
      <c r="M86" s="238"/>
      <c r="N86" s="238"/>
      <c r="O86" s="239"/>
      <c r="P86" s="142"/>
      <c r="Q86" s="136">
        <v>0</v>
      </c>
      <c r="R86" s="123">
        <f>ROUND(Q86*P86,2)</f>
        <v>0</v>
      </c>
      <c r="S86" s="70"/>
      <c r="T86" s="71"/>
      <c r="U86" s="72">
        <f>IF(OR(B86='DROP-DOWNS'!$S$18,B86='DROP-DOWNS'!$S$19,B86='DROP-DOWNS'!$S$20,B86='DROP-DOWNS'!$S$21),R86,0)</f>
        <v>0</v>
      </c>
      <c r="V86" s="67"/>
      <c r="W86" s="71"/>
    </row>
    <row r="87" spans="1:24" s="40" customFormat="1" ht="32.1" customHeight="1" x14ac:dyDescent="0.25">
      <c r="A87" s="70"/>
      <c r="B87" s="352"/>
      <c r="C87" s="353"/>
      <c r="D87" s="354"/>
      <c r="E87" s="237" t="str">
        <f t="shared" ref="E87:E92" si="8">IF(B87="","Select Category in Column B","")</f>
        <v>Select Category in Column B</v>
      </c>
      <c r="F87" s="238"/>
      <c r="G87" s="239"/>
      <c r="H87" s="237" t="str">
        <f t="shared" ref="H87:H92" si="9">IF(B87="","Select Category in Column B","")</f>
        <v>Select Category in Column B</v>
      </c>
      <c r="I87" s="238"/>
      <c r="J87" s="238"/>
      <c r="K87" s="238"/>
      <c r="L87" s="238"/>
      <c r="M87" s="238"/>
      <c r="N87" s="238"/>
      <c r="O87" s="239"/>
      <c r="P87" s="142"/>
      <c r="Q87" s="136">
        <v>0</v>
      </c>
      <c r="R87" s="123">
        <f t="shared" ref="R87:R89" si="10">ROUND(Q87*P87,2)</f>
        <v>0</v>
      </c>
      <c r="S87" s="70"/>
      <c r="T87" s="71"/>
      <c r="U87" s="72">
        <f>IF(OR(B87='DROP-DOWNS'!$S$18,B87='DROP-DOWNS'!$S$19,B87='DROP-DOWNS'!$S$20,B87='DROP-DOWNS'!$S$21),R87,0)</f>
        <v>0</v>
      </c>
      <c r="V87" s="67"/>
      <c r="W87" s="71"/>
    </row>
    <row r="88" spans="1:24" s="40" customFormat="1" ht="32.1" customHeight="1" x14ac:dyDescent="0.25">
      <c r="A88" s="70"/>
      <c r="B88" s="352"/>
      <c r="C88" s="353"/>
      <c r="D88" s="354"/>
      <c r="E88" s="237" t="str">
        <f t="shared" si="8"/>
        <v>Select Category in Column B</v>
      </c>
      <c r="F88" s="238"/>
      <c r="G88" s="239"/>
      <c r="H88" s="237" t="str">
        <f t="shared" si="9"/>
        <v>Select Category in Column B</v>
      </c>
      <c r="I88" s="238"/>
      <c r="J88" s="238"/>
      <c r="K88" s="238"/>
      <c r="L88" s="238"/>
      <c r="M88" s="238"/>
      <c r="N88" s="238"/>
      <c r="O88" s="239"/>
      <c r="P88" s="142"/>
      <c r="Q88" s="136">
        <v>0</v>
      </c>
      <c r="R88" s="123">
        <f t="shared" si="10"/>
        <v>0</v>
      </c>
      <c r="S88" s="70"/>
      <c r="T88" s="71"/>
      <c r="U88" s="72">
        <f>IF(OR(B88='DROP-DOWNS'!$S$18,B88='DROP-DOWNS'!$S$19,B88='DROP-DOWNS'!$S$20,B88='DROP-DOWNS'!$S$21),R88,0)</f>
        <v>0</v>
      </c>
      <c r="V88" s="67"/>
      <c r="W88" s="71"/>
    </row>
    <row r="89" spans="1:24" s="40" customFormat="1" ht="32.1" customHeight="1" x14ac:dyDescent="0.25">
      <c r="A89" s="70"/>
      <c r="B89" s="352"/>
      <c r="C89" s="353"/>
      <c r="D89" s="354"/>
      <c r="E89" s="237" t="str">
        <f t="shared" si="8"/>
        <v>Select Category in Column B</v>
      </c>
      <c r="F89" s="238"/>
      <c r="G89" s="239"/>
      <c r="H89" s="237" t="str">
        <f t="shared" si="9"/>
        <v>Select Category in Column B</v>
      </c>
      <c r="I89" s="238"/>
      <c r="J89" s="238"/>
      <c r="K89" s="238"/>
      <c r="L89" s="238"/>
      <c r="M89" s="238"/>
      <c r="N89" s="238"/>
      <c r="O89" s="239"/>
      <c r="P89" s="142">
        <v>10</v>
      </c>
      <c r="Q89" s="136">
        <v>1000</v>
      </c>
      <c r="R89" s="123">
        <f t="shared" si="10"/>
        <v>10000</v>
      </c>
      <c r="S89" s="70"/>
      <c r="T89" s="71"/>
      <c r="U89" s="72">
        <f>IF(OR(B89='DROP-DOWNS'!$S$18,B89='DROP-DOWNS'!$S$19,B89='DROP-DOWNS'!$S$20,B89='DROP-DOWNS'!$S$21),R89,0)</f>
        <v>0</v>
      </c>
      <c r="V89" s="67"/>
      <c r="W89" s="71"/>
    </row>
    <row r="90" spans="1:24" s="40" customFormat="1" ht="32.1" customHeight="1" x14ac:dyDescent="0.25">
      <c r="A90" s="70"/>
      <c r="B90" s="352"/>
      <c r="C90" s="353"/>
      <c r="D90" s="354"/>
      <c r="E90" s="237" t="str">
        <f t="shared" si="8"/>
        <v>Select Category in Column B</v>
      </c>
      <c r="F90" s="238"/>
      <c r="G90" s="239"/>
      <c r="H90" s="237" t="str">
        <f t="shared" si="9"/>
        <v>Select Category in Column B</v>
      </c>
      <c r="I90" s="238"/>
      <c r="J90" s="238"/>
      <c r="K90" s="238"/>
      <c r="L90" s="238"/>
      <c r="M90" s="238"/>
      <c r="N90" s="238"/>
      <c r="O90" s="239"/>
      <c r="P90" s="143"/>
      <c r="Q90" s="136"/>
      <c r="R90" s="123">
        <f t="shared" ref="R90:R92" si="11">ROUND(Q90*P90,0)</f>
        <v>0</v>
      </c>
      <c r="S90" s="70"/>
      <c r="T90" s="71"/>
      <c r="U90" s="72">
        <f>IF(OR(B90='DROP-DOWNS'!S18,B90='DROP-DOWNS'!S19,B90='DROP-DOWNS'!S20,B90='DROP-DOWNS'!S21),R90,0)</f>
        <v>0</v>
      </c>
      <c r="V90" s="67"/>
      <c r="W90" s="71"/>
    </row>
    <row r="91" spans="1:24" s="40" customFormat="1" ht="32.1" customHeight="1" x14ac:dyDescent="0.25">
      <c r="A91" s="70"/>
      <c r="B91" s="352"/>
      <c r="C91" s="353"/>
      <c r="D91" s="354"/>
      <c r="E91" s="237" t="str">
        <f t="shared" si="8"/>
        <v>Select Category in Column B</v>
      </c>
      <c r="F91" s="238"/>
      <c r="G91" s="239"/>
      <c r="H91" s="237" t="str">
        <f t="shared" si="9"/>
        <v>Select Category in Column B</v>
      </c>
      <c r="I91" s="238"/>
      <c r="J91" s="238"/>
      <c r="K91" s="238"/>
      <c r="L91" s="238"/>
      <c r="M91" s="238"/>
      <c r="N91" s="238"/>
      <c r="O91" s="239"/>
      <c r="P91" s="143"/>
      <c r="Q91" s="136"/>
      <c r="R91" s="123">
        <f t="shared" si="11"/>
        <v>0</v>
      </c>
      <c r="S91" s="70"/>
      <c r="T91" s="71"/>
      <c r="U91" s="72">
        <f>IF(OR(B91='DROP-DOWNS'!S18,B91='DROP-DOWNS'!S19,B91='DROP-DOWNS'!S20,B91='DROP-DOWNS'!S21),R91,0)</f>
        <v>0</v>
      </c>
      <c r="V91" s="67"/>
      <c r="W91" s="71"/>
    </row>
    <row r="92" spans="1:24" s="40" customFormat="1" ht="32.1" customHeight="1" x14ac:dyDescent="0.25">
      <c r="A92" s="70"/>
      <c r="B92" s="352"/>
      <c r="C92" s="353"/>
      <c r="D92" s="354" t="str">
        <f>IF(B92="","Select Travel Category in Column B.",0)</f>
        <v>Select Travel Category in Column B.</v>
      </c>
      <c r="E92" s="237" t="str">
        <f t="shared" si="8"/>
        <v>Select Category in Column B</v>
      </c>
      <c r="F92" s="238"/>
      <c r="G92" s="239"/>
      <c r="H92" s="237" t="str">
        <f t="shared" si="9"/>
        <v>Select Category in Column B</v>
      </c>
      <c r="I92" s="238"/>
      <c r="J92" s="238"/>
      <c r="K92" s="238"/>
      <c r="L92" s="238"/>
      <c r="M92" s="238"/>
      <c r="N92" s="238"/>
      <c r="O92" s="239"/>
      <c r="P92" s="143"/>
      <c r="Q92" s="136"/>
      <c r="R92" s="123">
        <f t="shared" si="11"/>
        <v>0</v>
      </c>
      <c r="S92" s="70"/>
      <c r="T92" s="71"/>
      <c r="U92" s="72">
        <f>IF(OR(B92='DROP-DOWNS'!S18,B92='DROP-DOWNS'!S19,B92='DROP-DOWNS'!S20,B92='DROP-DOWNS'!S21),R92,0)</f>
        <v>0</v>
      </c>
      <c r="V92" s="67"/>
      <c r="W92" s="71"/>
    </row>
    <row r="93" spans="1:24" ht="32.1" customHeight="1" x14ac:dyDescent="0.25">
      <c r="A93" s="70"/>
      <c r="B93" s="317" t="s">
        <v>53</v>
      </c>
      <c r="C93" s="318"/>
      <c r="D93" s="318"/>
      <c r="E93" s="318"/>
      <c r="F93" s="318"/>
      <c r="G93" s="318"/>
      <c r="H93" s="318"/>
      <c r="I93" s="318"/>
      <c r="J93" s="318"/>
      <c r="K93" s="318"/>
      <c r="L93" s="318"/>
      <c r="M93" s="318"/>
      <c r="N93" s="318"/>
      <c r="O93" s="318"/>
      <c r="P93" s="318"/>
      <c r="Q93" s="319"/>
      <c r="R93" s="123">
        <f>ROUND(SUM(R86:R92),0)</f>
        <v>10000</v>
      </c>
      <c r="S93" s="70"/>
      <c r="T93" s="71"/>
      <c r="U93" s="61">
        <f>SUM(U86:U92)</f>
        <v>0</v>
      </c>
      <c r="V93" s="67"/>
      <c r="W93" s="71"/>
      <c r="X93" s="45">
        <f>R93</f>
        <v>10000</v>
      </c>
    </row>
    <row r="94" spans="1:24" ht="32.1" customHeight="1" x14ac:dyDescent="0.25">
      <c r="A94" s="70"/>
      <c r="B94" s="323" t="s">
        <v>60</v>
      </c>
      <c r="C94" s="324"/>
      <c r="D94" s="324"/>
      <c r="E94" s="324"/>
      <c r="F94" s="324"/>
      <c r="G94" s="324"/>
      <c r="H94" s="324"/>
      <c r="I94" s="324"/>
      <c r="J94" s="324"/>
      <c r="K94" s="324"/>
      <c r="L94" s="324"/>
      <c r="M94" s="324"/>
      <c r="N94" s="324"/>
      <c r="O94" s="324"/>
      <c r="P94" s="324"/>
      <c r="Q94" s="324"/>
      <c r="R94" s="325"/>
      <c r="S94" s="70"/>
      <c r="T94" s="71"/>
      <c r="U94" s="71"/>
      <c r="V94" s="68"/>
      <c r="W94" s="71"/>
    </row>
    <row r="95" spans="1:24" ht="32.1" customHeight="1" x14ac:dyDescent="0.25">
      <c r="A95" s="70"/>
      <c r="B95" s="355" t="s">
        <v>68</v>
      </c>
      <c r="C95" s="356"/>
      <c r="D95" s="357"/>
      <c r="E95" s="355" t="s">
        <v>203</v>
      </c>
      <c r="F95" s="356"/>
      <c r="G95" s="356"/>
      <c r="H95" s="356"/>
      <c r="I95" s="356"/>
      <c r="J95" s="356"/>
      <c r="K95" s="356"/>
      <c r="L95" s="356"/>
      <c r="M95" s="356"/>
      <c r="N95" s="356"/>
      <c r="O95" s="356"/>
      <c r="P95" s="356"/>
      <c r="Q95" s="356"/>
      <c r="R95" s="357"/>
      <c r="S95" s="70"/>
      <c r="T95" s="71"/>
      <c r="U95" s="71"/>
      <c r="V95" s="68"/>
      <c r="W95" s="71"/>
    </row>
    <row r="96" spans="1:24" ht="32.1" customHeight="1" x14ac:dyDescent="0.25">
      <c r="A96" s="70"/>
      <c r="B96" s="344"/>
      <c r="C96" s="344"/>
      <c r="D96" s="344"/>
      <c r="E96" s="236" t="str">
        <f>IF(B96="","Select Category in Column B","")</f>
        <v>Select Category in Column B</v>
      </c>
      <c r="F96" s="236"/>
      <c r="G96" s="236"/>
      <c r="H96" s="236"/>
      <c r="I96" s="236"/>
      <c r="J96" s="236"/>
      <c r="K96" s="236"/>
      <c r="L96" s="236"/>
      <c r="M96" s="236"/>
      <c r="N96" s="236"/>
      <c r="O96" s="236"/>
      <c r="P96" s="236"/>
      <c r="Q96" s="236"/>
      <c r="R96" s="137">
        <v>0</v>
      </c>
      <c r="S96" s="70"/>
      <c r="T96" s="71"/>
      <c r="U96" s="71"/>
      <c r="V96" s="67"/>
      <c r="W96" s="71"/>
    </row>
    <row r="97" spans="1:24" ht="32.1" customHeight="1" x14ac:dyDescent="0.25">
      <c r="A97" s="70"/>
      <c r="B97" s="344"/>
      <c r="C97" s="344"/>
      <c r="D97" s="344"/>
      <c r="E97" s="236" t="str">
        <f t="shared" ref="E97:E101" si="12">IF(B97="","Select Category in Column B","")</f>
        <v>Select Category in Column B</v>
      </c>
      <c r="F97" s="236"/>
      <c r="G97" s="236"/>
      <c r="H97" s="236"/>
      <c r="I97" s="236"/>
      <c r="J97" s="236"/>
      <c r="K97" s="236"/>
      <c r="L97" s="236"/>
      <c r="M97" s="236"/>
      <c r="N97" s="236"/>
      <c r="O97" s="236"/>
      <c r="P97" s="236"/>
      <c r="Q97" s="236"/>
      <c r="R97" s="137">
        <v>0</v>
      </c>
      <c r="S97" s="70"/>
      <c r="T97" s="71"/>
      <c r="U97" s="71"/>
      <c r="V97" s="67"/>
      <c r="W97" s="71"/>
    </row>
    <row r="98" spans="1:24" ht="32.1" customHeight="1" x14ac:dyDescent="0.25">
      <c r="A98" s="70"/>
      <c r="B98" s="344"/>
      <c r="C98" s="344"/>
      <c r="D98" s="344"/>
      <c r="E98" s="236" t="str">
        <f t="shared" si="12"/>
        <v>Select Category in Column B</v>
      </c>
      <c r="F98" s="236"/>
      <c r="G98" s="236"/>
      <c r="H98" s="236"/>
      <c r="I98" s="236"/>
      <c r="J98" s="236"/>
      <c r="K98" s="236"/>
      <c r="L98" s="236"/>
      <c r="M98" s="236"/>
      <c r="N98" s="236"/>
      <c r="O98" s="236"/>
      <c r="P98" s="236"/>
      <c r="Q98" s="236"/>
      <c r="R98" s="137"/>
      <c r="S98" s="70"/>
      <c r="T98" s="71"/>
      <c r="U98" s="71"/>
      <c r="V98" s="68"/>
      <c r="W98" s="71"/>
    </row>
    <row r="99" spans="1:24" ht="32.1" customHeight="1" x14ac:dyDescent="0.25">
      <c r="A99" s="70"/>
      <c r="B99" s="344"/>
      <c r="C99" s="344"/>
      <c r="D99" s="344"/>
      <c r="E99" s="236" t="str">
        <f t="shared" si="12"/>
        <v>Select Category in Column B</v>
      </c>
      <c r="F99" s="236"/>
      <c r="G99" s="236"/>
      <c r="H99" s="236"/>
      <c r="I99" s="236"/>
      <c r="J99" s="236"/>
      <c r="K99" s="236"/>
      <c r="L99" s="236"/>
      <c r="M99" s="236"/>
      <c r="N99" s="236"/>
      <c r="O99" s="236"/>
      <c r="P99" s="236"/>
      <c r="Q99" s="236"/>
      <c r="R99" s="137"/>
      <c r="S99" s="70"/>
      <c r="T99" s="71"/>
      <c r="U99" s="71"/>
      <c r="V99" s="71"/>
      <c r="W99" s="71"/>
    </row>
    <row r="100" spans="1:24" ht="32.1" customHeight="1" x14ac:dyDescent="0.25">
      <c r="A100" s="70"/>
      <c r="B100" s="344"/>
      <c r="C100" s="344"/>
      <c r="D100" s="344"/>
      <c r="E100" s="236" t="str">
        <f t="shared" si="12"/>
        <v>Select Category in Column B</v>
      </c>
      <c r="F100" s="236"/>
      <c r="G100" s="236"/>
      <c r="H100" s="236"/>
      <c r="I100" s="236"/>
      <c r="J100" s="236"/>
      <c r="K100" s="236"/>
      <c r="L100" s="236"/>
      <c r="M100" s="236"/>
      <c r="N100" s="236"/>
      <c r="O100" s="236"/>
      <c r="P100" s="236"/>
      <c r="Q100" s="236"/>
      <c r="R100" s="137"/>
      <c r="S100" s="70"/>
      <c r="T100" s="71"/>
      <c r="U100" s="71"/>
      <c r="V100" s="71"/>
      <c r="W100" s="71"/>
    </row>
    <row r="101" spans="1:24" ht="32.1" customHeight="1" x14ac:dyDescent="0.25">
      <c r="A101" s="70"/>
      <c r="B101" s="344"/>
      <c r="C101" s="344"/>
      <c r="D101" s="344"/>
      <c r="E101" s="236" t="str">
        <f t="shared" si="12"/>
        <v>Select Category in Column B</v>
      </c>
      <c r="F101" s="236"/>
      <c r="G101" s="236"/>
      <c r="H101" s="236"/>
      <c r="I101" s="236"/>
      <c r="J101" s="236"/>
      <c r="K101" s="236"/>
      <c r="L101" s="236"/>
      <c r="M101" s="236"/>
      <c r="N101" s="236"/>
      <c r="O101" s="236"/>
      <c r="P101" s="236"/>
      <c r="Q101" s="236"/>
      <c r="R101" s="137"/>
      <c r="S101" s="70"/>
      <c r="T101" s="71"/>
      <c r="U101" s="71"/>
      <c r="V101" s="71"/>
      <c r="W101" s="71"/>
    </row>
    <row r="102" spans="1:24" ht="32.1" customHeight="1" x14ac:dyDescent="0.25">
      <c r="A102" s="70"/>
      <c r="B102" s="317" t="s">
        <v>69</v>
      </c>
      <c r="C102" s="318"/>
      <c r="D102" s="318"/>
      <c r="E102" s="318"/>
      <c r="F102" s="318"/>
      <c r="G102" s="318"/>
      <c r="H102" s="318"/>
      <c r="I102" s="318"/>
      <c r="J102" s="318"/>
      <c r="K102" s="318"/>
      <c r="L102" s="318"/>
      <c r="M102" s="318"/>
      <c r="N102" s="318"/>
      <c r="O102" s="318"/>
      <c r="P102" s="318"/>
      <c r="Q102" s="319"/>
      <c r="R102" s="138">
        <f>ROUND(SUM(R96:R101),0)</f>
        <v>0</v>
      </c>
      <c r="S102" s="70"/>
      <c r="T102" s="71"/>
      <c r="U102" s="71"/>
      <c r="V102" s="71"/>
      <c r="W102" s="71"/>
      <c r="X102" s="45">
        <f>R102</f>
        <v>0</v>
      </c>
    </row>
    <row r="103" spans="1:24" ht="15.75" customHeight="1" x14ac:dyDescent="0.25">
      <c r="A103" s="70"/>
      <c r="B103" s="358" t="s">
        <v>61</v>
      </c>
      <c r="C103" s="359"/>
      <c r="D103" s="359"/>
      <c r="E103" s="359"/>
      <c r="F103" s="359"/>
      <c r="G103" s="359"/>
      <c r="H103" s="359"/>
      <c r="I103" s="359"/>
      <c r="J103" s="359"/>
      <c r="K103" s="359"/>
      <c r="L103" s="359"/>
      <c r="M103" s="359"/>
      <c r="N103" s="359"/>
      <c r="O103" s="359"/>
      <c r="P103" s="359"/>
      <c r="Q103" s="359"/>
      <c r="R103" s="325"/>
      <c r="S103" s="70"/>
      <c r="T103" s="71"/>
      <c r="U103" s="71"/>
      <c r="V103" s="71"/>
      <c r="W103" s="71"/>
    </row>
    <row r="104" spans="1:24" ht="15.75" customHeight="1" x14ac:dyDescent="0.25">
      <c r="A104" s="70"/>
      <c r="B104" s="83"/>
      <c r="C104" s="84"/>
      <c r="D104" s="84"/>
      <c r="E104" s="84"/>
      <c r="F104" s="84"/>
      <c r="G104" s="84"/>
      <c r="H104" s="84"/>
      <c r="I104" s="84"/>
      <c r="J104" s="84"/>
      <c r="K104" s="84"/>
      <c r="L104" s="84"/>
      <c r="M104" s="84"/>
      <c r="N104" s="84"/>
      <c r="O104" s="84"/>
      <c r="P104" s="84"/>
      <c r="Q104" s="85"/>
      <c r="R104" s="86"/>
      <c r="S104" s="70"/>
      <c r="T104" s="71"/>
      <c r="U104" s="71"/>
      <c r="V104" s="71"/>
      <c r="W104" s="71"/>
    </row>
    <row r="105" spans="1:24" ht="15.6" customHeight="1" x14ac:dyDescent="0.25">
      <c r="A105" s="70"/>
      <c r="B105" s="87"/>
      <c r="C105" s="389" t="s">
        <v>119</v>
      </c>
      <c r="D105" s="389"/>
      <c r="E105" s="389"/>
      <c r="F105" s="389"/>
      <c r="G105" s="389"/>
      <c r="H105" s="121"/>
      <c r="I105" s="360" t="s">
        <v>129</v>
      </c>
      <c r="J105" s="361"/>
      <c r="K105" s="361"/>
      <c r="L105" s="361"/>
      <c r="M105" s="361"/>
      <c r="N105" s="362"/>
      <c r="O105" s="390" t="e">
        <f>IF(#REF!="", "Enter IDC Rate on Cover Page",#REF!)</f>
        <v>#REF!</v>
      </c>
      <c r="P105" s="391"/>
      <c r="Q105" s="88"/>
      <c r="R105" s="89"/>
      <c r="S105" s="70"/>
      <c r="T105" s="71"/>
      <c r="U105" s="73" t="e">
        <f>O105</f>
        <v>#REF!</v>
      </c>
      <c r="V105" s="71"/>
      <c r="W105" s="71"/>
    </row>
    <row r="106" spans="1:24" ht="14.1" hidden="1" customHeight="1" x14ac:dyDescent="0.25">
      <c r="A106" s="70"/>
      <c r="B106" s="87"/>
      <c r="C106" s="84"/>
      <c r="D106" s="84"/>
      <c r="E106" s="84"/>
      <c r="F106" s="84"/>
      <c r="G106" s="84"/>
      <c r="H106" s="121"/>
      <c r="I106" s="392" t="s">
        <v>101</v>
      </c>
      <c r="J106" s="393"/>
      <c r="K106" s="393"/>
      <c r="L106" s="393"/>
      <c r="M106" s="393"/>
      <c r="N106" s="119"/>
      <c r="O106" s="394">
        <f>(R102+R93+R83+R74+R66+R57+R52+R44+R16)-F130</f>
        <v>137002</v>
      </c>
      <c r="P106" s="395"/>
      <c r="Q106" s="88"/>
      <c r="R106" s="89"/>
      <c r="S106" s="70"/>
      <c r="T106" s="71"/>
      <c r="U106" s="71"/>
      <c r="V106" s="71"/>
      <c r="W106" s="71"/>
    </row>
    <row r="107" spans="1:24" ht="14.1" hidden="1" customHeight="1" x14ac:dyDescent="0.25">
      <c r="A107" s="70"/>
      <c r="B107" s="87" t="s">
        <v>102</v>
      </c>
      <c r="C107" s="90"/>
      <c r="D107" s="90"/>
      <c r="E107" s="90"/>
      <c r="F107" s="90"/>
      <c r="G107" s="91"/>
      <c r="H107" s="121"/>
      <c r="I107" s="118"/>
      <c r="J107" s="119"/>
      <c r="K107" s="119"/>
      <c r="L107" s="119"/>
      <c r="M107" s="119"/>
      <c r="N107" s="119"/>
      <c r="O107" s="396" t="e">
        <f>(O105+1)*O106</f>
        <v>#REF!</v>
      </c>
      <c r="P107" s="395"/>
      <c r="Q107" s="88"/>
      <c r="R107" s="89"/>
      <c r="S107" s="70"/>
      <c r="T107" s="71"/>
      <c r="U107" s="71"/>
      <c r="V107" s="71"/>
      <c r="W107" s="71"/>
    </row>
    <row r="108" spans="1:24" ht="15.75" customHeight="1" x14ac:dyDescent="0.25">
      <c r="A108" s="70"/>
      <c r="B108" s="87"/>
      <c r="C108" s="389" t="s">
        <v>112</v>
      </c>
      <c r="D108" s="389"/>
      <c r="E108" s="389"/>
      <c r="F108" s="389"/>
      <c r="G108" s="92">
        <f>F123</f>
        <v>10000</v>
      </c>
      <c r="H108" s="121"/>
      <c r="I108" s="84"/>
      <c r="J108" s="84"/>
      <c r="K108" s="84"/>
      <c r="L108" s="84"/>
      <c r="M108" s="84"/>
      <c r="N108" s="84"/>
      <c r="O108" s="84"/>
      <c r="P108" s="84"/>
      <c r="Q108" s="88"/>
      <c r="R108" s="89"/>
      <c r="S108" s="70"/>
      <c r="T108" s="71"/>
      <c r="U108" s="71"/>
      <c r="V108" s="71"/>
      <c r="W108" s="71"/>
    </row>
    <row r="109" spans="1:24" ht="15.75" customHeight="1" x14ac:dyDescent="0.25">
      <c r="A109" s="70"/>
      <c r="B109" s="87"/>
      <c r="C109" s="389" t="s">
        <v>260</v>
      </c>
      <c r="D109" s="389"/>
      <c r="E109" s="389"/>
      <c r="F109" s="389"/>
      <c r="G109" s="101">
        <f>F124+F125+F126+F127+F128</f>
        <v>4000</v>
      </c>
      <c r="H109" s="121"/>
      <c r="I109" s="93"/>
      <c r="J109" s="93"/>
      <c r="K109" s="93"/>
      <c r="L109" s="93"/>
      <c r="M109" s="93"/>
      <c r="N109" s="93"/>
      <c r="O109" s="93"/>
      <c r="P109" s="93"/>
      <c r="Q109" s="88"/>
      <c r="R109" s="89"/>
      <c r="S109" s="70"/>
      <c r="T109" s="71"/>
      <c r="U109" s="71"/>
      <c r="V109" s="71"/>
      <c r="W109" s="71"/>
    </row>
    <row r="110" spans="1:24" ht="15.75" customHeight="1" x14ac:dyDescent="0.25">
      <c r="A110" s="70"/>
      <c r="B110" s="87"/>
      <c r="C110" s="389" t="s">
        <v>113</v>
      </c>
      <c r="D110" s="389"/>
      <c r="E110" s="389"/>
      <c r="F110" s="389"/>
      <c r="G110" s="92">
        <f>R116</f>
        <v>0</v>
      </c>
      <c r="H110" s="121"/>
      <c r="I110" s="360" t="s">
        <v>100</v>
      </c>
      <c r="J110" s="361"/>
      <c r="K110" s="361"/>
      <c r="L110" s="361"/>
      <c r="M110" s="361"/>
      <c r="N110" s="362"/>
      <c r="O110" s="279" t="e">
        <f>F133</f>
        <v>#REF!</v>
      </c>
      <c r="P110" s="280"/>
      <c r="Q110" s="88"/>
      <c r="R110" s="89"/>
      <c r="S110" s="70"/>
      <c r="T110" s="71"/>
      <c r="U110" s="71"/>
      <c r="V110" s="71"/>
      <c r="W110" s="71"/>
    </row>
    <row r="111" spans="1:24" ht="16.5" customHeight="1" x14ac:dyDescent="0.25">
      <c r="A111" s="70"/>
      <c r="B111" s="87"/>
      <c r="C111" s="121"/>
      <c r="D111" s="393"/>
      <c r="E111" s="393"/>
      <c r="F111" s="393"/>
      <c r="G111" s="121"/>
      <c r="H111" s="121"/>
      <c r="I111" s="121"/>
      <c r="J111" s="121"/>
      <c r="K111" s="121"/>
      <c r="L111" s="121"/>
      <c r="M111" s="397"/>
      <c r="N111" s="397"/>
      <c r="O111" s="397"/>
      <c r="P111" s="397"/>
      <c r="Q111" s="397"/>
      <c r="R111" s="94" t="s">
        <v>46</v>
      </c>
      <c r="S111" s="70"/>
      <c r="T111" s="71"/>
      <c r="U111" s="71"/>
      <c r="V111" s="71"/>
      <c r="W111" s="71"/>
    </row>
    <row r="112" spans="1:24" x14ac:dyDescent="0.25">
      <c r="A112" s="70"/>
      <c r="B112" s="116"/>
      <c r="C112" s="318"/>
      <c r="D112" s="318"/>
      <c r="E112" s="318"/>
      <c r="F112" s="117"/>
      <c r="G112" s="117"/>
      <c r="H112" s="117"/>
      <c r="I112" s="318" t="s">
        <v>120</v>
      </c>
      <c r="J112" s="318"/>
      <c r="K112" s="318"/>
      <c r="L112" s="318"/>
      <c r="M112" s="318"/>
      <c r="N112" s="318"/>
      <c r="O112" s="318"/>
      <c r="P112" s="318"/>
      <c r="Q112" s="319"/>
      <c r="R112" s="139">
        <v>0</v>
      </c>
      <c r="S112" s="70"/>
      <c r="T112" s="71"/>
      <c r="U112" s="71"/>
      <c r="V112" s="71"/>
      <c r="W112" s="71"/>
      <c r="X112" s="45">
        <f>R112</f>
        <v>0</v>
      </c>
    </row>
    <row r="113" spans="1:24" ht="15.75" customHeight="1" x14ac:dyDescent="0.25">
      <c r="A113" s="70"/>
      <c r="B113" s="358" t="s">
        <v>62</v>
      </c>
      <c r="C113" s="359"/>
      <c r="D113" s="359"/>
      <c r="E113" s="359"/>
      <c r="F113" s="359"/>
      <c r="G113" s="359"/>
      <c r="H113" s="359"/>
      <c r="I113" s="359"/>
      <c r="J113" s="359"/>
      <c r="K113" s="359"/>
      <c r="L113" s="359"/>
      <c r="M113" s="359"/>
      <c r="N113" s="359"/>
      <c r="O113" s="359"/>
      <c r="P113" s="359"/>
      <c r="Q113" s="359"/>
      <c r="R113" s="115"/>
      <c r="S113" s="70"/>
      <c r="T113" s="71"/>
      <c r="U113" s="71"/>
      <c r="V113" s="71"/>
      <c r="W113" s="71"/>
    </row>
    <row r="114" spans="1:24" s="40" customFormat="1" ht="39.950000000000003" customHeight="1" x14ac:dyDescent="0.25">
      <c r="A114" s="70"/>
      <c r="B114" s="371" t="s">
        <v>70</v>
      </c>
      <c r="C114" s="372"/>
      <c r="D114" s="372"/>
      <c r="E114" s="372"/>
      <c r="F114" s="372"/>
      <c r="G114" s="372"/>
      <c r="H114" s="372"/>
      <c r="I114" s="372"/>
      <c r="J114" s="372"/>
      <c r="K114" s="372"/>
      <c r="L114" s="372"/>
      <c r="M114" s="372"/>
      <c r="N114" s="372"/>
      <c r="O114" s="372"/>
      <c r="P114" s="372"/>
      <c r="Q114" s="373"/>
      <c r="R114" s="120" t="s">
        <v>46</v>
      </c>
      <c r="S114" s="70"/>
      <c r="T114" s="71"/>
      <c r="U114" s="71"/>
      <c r="V114" s="71"/>
      <c r="W114" s="71"/>
    </row>
    <row r="115" spans="1:24" ht="30" customHeight="1" x14ac:dyDescent="0.25">
      <c r="A115" s="70"/>
      <c r="B115" s="275"/>
      <c r="C115" s="276"/>
      <c r="D115" s="276"/>
      <c r="E115" s="276"/>
      <c r="F115" s="276"/>
      <c r="G115" s="276"/>
      <c r="H115" s="276"/>
      <c r="I115" s="276"/>
      <c r="J115" s="276"/>
      <c r="K115" s="276"/>
      <c r="L115" s="276"/>
      <c r="M115" s="276"/>
      <c r="N115" s="276"/>
      <c r="O115" s="276"/>
      <c r="P115" s="276"/>
      <c r="Q115" s="277"/>
      <c r="R115" s="140"/>
      <c r="S115" s="70"/>
      <c r="T115" s="71"/>
      <c r="U115" s="71"/>
      <c r="V115" s="71"/>
      <c r="W115" s="71"/>
    </row>
    <row r="116" spans="1:24" ht="18.600000000000001" customHeight="1" x14ac:dyDescent="0.25">
      <c r="A116" s="70"/>
      <c r="B116" s="317" t="s">
        <v>71</v>
      </c>
      <c r="C116" s="318"/>
      <c r="D116" s="318"/>
      <c r="E116" s="318"/>
      <c r="F116" s="318"/>
      <c r="G116" s="318"/>
      <c r="H116" s="318"/>
      <c r="I116" s="318"/>
      <c r="J116" s="318"/>
      <c r="K116" s="318"/>
      <c r="L116" s="318"/>
      <c r="M116" s="318"/>
      <c r="N116" s="318"/>
      <c r="O116" s="318"/>
      <c r="P116" s="318"/>
      <c r="Q116" s="319"/>
      <c r="R116" s="135">
        <f>ROUND(R115,0)</f>
        <v>0</v>
      </c>
      <c r="S116" s="70"/>
      <c r="T116" s="71"/>
      <c r="U116" s="71"/>
      <c r="V116" s="71"/>
      <c r="W116" s="71"/>
      <c r="X116" s="45">
        <f>R116</f>
        <v>0</v>
      </c>
    </row>
    <row r="117" spans="1:24" ht="18.600000000000001" customHeight="1" x14ac:dyDescent="0.25">
      <c r="A117" s="70"/>
      <c r="B117" s="97"/>
      <c r="C117" s="98"/>
      <c r="D117" s="98"/>
      <c r="E117" s="98"/>
      <c r="F117" s="98"/>
      <c r="G117" s="98"/>
      <c r="H117" s="98"/>
      <c r="I117" s="98"/>
      <c r="J117" s="98"/>
      <c r="K117" s="98"/>
      <c r="L117" s="98"/>
      <c r="M117" s="98"/>
      <c r="N117" s="98"/>
      <c r="O117" s="98"/>
      <c r="P117" s="98"/>
      <c r="Q117" s="98"/>
      <c r="R117" s="115"/>
      <c r="S117" s="70"/>
      <c r="T117" s="71"/>
      <c r="U117" s="71"/>
      <c r="V117" s="71"/>
      <c r="W117" s="71"/>
      <c r="X117" s="45"/>
    </row>
    <row r="118" spans="1:24" ht="34.5" customHeight="1" x14ac:dyDescent="0.25">
      <c r="A118" s="70"/>
      <c r="B118" s="366" t="s">
        <v>295</v>
      </c>
      <c r="C118" s="367"/>
      <c r="D118" s="367"/>
      <c r="E118" s="367"/>
      <c r="F118" s="367"/>
      <c r="G118" s="367"/>
      <c r="H118" s="367"/>
      <c r="I118" s="367"/>
      <c r="J118" s="367"/>
      <c r="K118" s="367"/>
      <c r="L118" s="367"/>
      <c r="M118" s="367"/>
      <c r="N118" s="367"/>
      <c r="O118" s="367"/>
      <c r="P118" s="367"/>
      <c r="Q118" s="368"/>
      <c r="R118" s="141">
        <f>SUM(R116+R112+R102+R93+R83+R74+R66+R57+R52+R44+R16)</f>
        <v>151002</v>
      </c>
      <c r="S118" s="70"/>
      <c r="T118" s="71"/>
      <c r="U118" s="62"/>
      <c r="V118" s="63"/>
      <c r="W118" s="71"/>
    </row>
    <row r="119" spans="1:24" ht="15" customHeight="1" x14ac:dyDescent="0.25">
      <c r="A119" s="70"/>
      <c r="B119" s="70"/>
      <c r="C119" s="70"/>
      <c r="D119" s="70"/>
      <c r="E119" s="70"/>
      <c r="F119" s="70"/>
      <c r="G119" s="70"/>
      <c r="H119" s="70"/>
      <c r="I119" s="70"/>
      <c r="J119" s="70"/>
      <c r="K119" s="70"/>
      <c r="L119" s="70"/>
      <c r="M119" s="70"/>
      <c r="N119" s="70"/>
      <c r="O119" s="70"/>
      <c r="P119" s="70"/>
      <c r="Q119" s="70"/>
      <c r="R119" s="70"/>
      <c r="S119" s="70"/>
      <c r="T119" s="71"/>
      <c r="U119" s="62" t="s">
        <v>103</v>
      </c>
      <c r="V119" s="63">
        <f>U93+R102+R60+R64+R52+R16</f>
        <v>101890</v>
      </c>
      <c r="W119" s="71"/>
    </row>
    <row r="120" spans="1:24" x14ac:dyDescent="0.25">
      <c r="A120" s="71"/>
      <c r="B120" s="71"/>
      <c r="C120" s="71"/>
      <c r="D120" s="71"/>
      <c r="E120" s="71"/>
      <c r="F120" s="71"/>
      <c r="G120" s="71"/>
      <c r="H120" s="71"/>
      <c r="I120" s="71"/>
      <c r="J120" s="71"/>
      <c r="K120" s="71"/>
      <c r="L120" s="71"/>
      <c r="M120" s="71"/>
      <c r="N120" s="71"/>
      <c r="O120" s="71"/>
      <c r="P120" s="71"/>
      <c r="Q120" s="71"/>
      <c r="R120" s="71"/>
      <c r="S120" s="71"/>
      <c r="T120" s="71"/>
      <c r="U120" s="71"/>
      <c r="V120" s="71"/>
      <c r="W120" s="71"/>
    </row>
    <row r="121" spans="1:24" x14ac:dyDescent="0.25">
      <c r="V121" s="109"/>
    </row>
    <row r="122" spans="1:24" x14ac:dyDescent="0.25">
      <c r="C122" s="46" t="s">
        <v>118</v>
      </c>
      <c r="D122" s="46"/>
      <c r="E122" s="47"/>
      <c r="F122" s="48"/>
    </row>
    <row r="123" spans="1:24" x14ac:dyDescent="0.25">
      <c r="C123" s="46" t="s">
        <v>112</v>
      </c>
      <c r="D123" s="46"/>
      <c r="E123" s="47"/>
      <c r="F123" s="110">
        <f>R57</f>
        <v>10000</v>
      </c>
    </row>
    <row r="124" spans="1:24" x14ac:dyDescent="0.25">
      <c r="C124" s="46" t="s">
        <v>114</v>
      </c>
      <c r="D124" s="46"/>
      <c r="E124" s="47">
        <f>R69</f>
        <v>100</v>
      </c>
      <c r="F124" s="110">
        <f>IF(E124&gt;25000,(E124-25000),0)</f>
        <v>0</v>
      </c>
    </row>
    <row r="125" spans="1:24" x14ac:dyDescent="0.25">
      <c r="C125" s="46" t="s">
        <v>115</v>
      </c>
      <c r="D125" s="46"/>
      <c r="E125" s="47">
        <f t="shared" ref="E125:E128" si="13">R70</f>
        <v>29000</v>
      </c>
      <c r="F125" s="110">
        <f>IF(E125&gt;25000,(E125-25000),0)</f>
        <v>4000</v>
      </c>
    </row>
    <row r="126" spans="1:24" x14ac:dyDescent="0.25">
      <c r="C126" s="46" t="s">
        <v>116</v>
      </c>
      <c r="D126" s="46"/>
      <c r="E126" s="47">
        <f t="shared" si="13"/>
        <v>0</v>
      </c>
      <c r="F126" s="110">
        <f>IF(E126&gt;25000,(E126-25000),0)</f>
        <v>0</v>
      </c>
    </row>
    <row r="127" spans="1:24" x14ac:dyDescent="0.25">
      <c r="C127" s="46" t="s">
        <v>117</v>
      </c>
      <c r="D127" s="46"/>
      <c r="E127" s="47">
        <f t="shared" si="13"/>
        <v>0</v>
      </c>
      <c r="F127" s="110">
        <f>IF(E127&gt;25000,(E127-25000),0)</f>
        <v>0</v>
      </c>
    </row>
    <row r="128" spans="1:24" x14ac:dyDescent="0.25">
      <c r="C128" s="46" t="s">
        <v>281</v>
      </c>
      <c r="D128" s="46"/>
      <c r="E128" s="47">
        <f t="shared" si="13"/>
        <v>0</v>
      </c>
      <c r="F128" s="110">
        <f>IF(E128&gt;25000,(E128-25000),0)</f>
        <v>0</v>
      </c>
    </row>
    <row r="129" spans="3:6" x14ac:dyDescent="0.25">
      <c r="C129" s="46" t="s">
        <v>113</v>
      </c>
      <c r="D129" s="46"/>
      <c r="E129" s="47"/>
      <c r="F129" s="53">
        <f>R116</f>
        <v>0</v>
      </c>
    </row>
    <row r="130" spans="3:6" x14ac:dyDescent="0.25">
      <c r="F130" s="38">
        <f>SUM(F123:F129)</f>
        <v>14000</v>
      </c>
    </row>
    <row r="133" spans="3:6" ht="31.5" customHeight="1" x14ac:dyDescent="0.25">
      <c r="C133" s="112" t="s">
        <v>290</v>
      </c>
      <c r="D133" s="113"/>
      <c r="E133" s="114"/>
      <c r="F133" s="111" t="e">
        <f>(R118-F130)-((R118-F130)/(1+O105))</f>
        <v>#REF!</v>
      </c>
    </row>
  </sheetData>
  <sheetProtection formatCells="0" formatColumns="0" formatRows="0" insertRows="0" selectLockedCells="1"/>
  <mergeCells count="206">
    <mergeCell ref="B118:Q118"/>
    <mergeCell ref="C112:E112"/>
    <mergeCell ref="I112:Q112"/>
    <mergeCell ref="B113:Q113"/>
    <mergeCell ref="B114:Q114"/>
    <mergeCell ref="B115:Q115"/>
    <mergeCell ref="B116:Q116"/>
    <mergeCell ref="C108:F108"/>
    <mergeCell ref="C109:F109"/>
    <mergeCell ref="C110:F110"/>
    <mergeCell ref="I110:N110"/>
    <mergeCell ref="O110:P110"/>
    <mergeCell ref="D111:F111"/>
    <mergeCell ref="M111:Q111"/>
    <mergeCell ref="C105:G105"/>
    <mergeCell ref="I105:N105"/>
    <mergeCell ref="O105:P105"/>
    <mergeCell ref="I106:M106"/>
    <mergeCell ref="O106:P106"/>
    <mergeCell ref="O107:P107"/>
    <mergeCell ref="B100:D100"/>
    <mergeCell ref="E100:Q100"/>
    <mergeCell ref="B101:D101"/>
    <mergeCell ref="E101:Q101"/>
    <mergeCell ref="B102:Q102"/>
    <mergeCell ref="B103:R103"/>
    <mergeCell ref="B97:D97"/>
    <mergeCell ref="E97:Q97"/>
    <mergeCell ref="B98:D98"/>
    <mergeCell ref="E98:Q98"/>
    <mergeCell ref="B99:D99"/>
    <mergeCell ref="E99:Q99"/>
    <mergeCell ref="B93:Q93"/>
    <mergeCell ref="B94:R94"/>
    <mergeCell ref="B95:D95"/>
    <mergeCell ref="E95:R95"/>
    <mergeCell ref="B96:D96"/>
    <mergeCell ref="E96:Q96"/>
    <mergeCell ref="B91:D91"/>
    <mergeCell ref="E91:G91"/>
    <mergeCell ref="H91:O91"/>
    <mergeCell ref="B92:D92"/>
    <mergeCell ref="E92:G92"/>
    <mergeCell ref="H92:O92"/>
    <mergeCell ref="B89:D89"/>
    <mergeCell ref="E89:G89"/>
    <mergeCell ref="H89:O89"/>
    <mergeCell ref="B90:D90"/>
    <mergeCell ref="E90:G90"/>
    <mergeCell ref="H90:O90"/>
    <mergeCell ref="B87:D87"/>
    <mergeCell ref="E87:G87"/>
    <mergeCell ref="H87:O87"/>
    <mergeCell ref="B88:D88"/>
    <mergeCell ref="E88:G88"/>
    <mergeCell ref="H88:O88"/>
    <mergeCell ref="B85:D85"/>
    <mergeCell ref="E85:G85"/>
    <mergeCell ref="H85:O85"/>
    <mergeCell ref="B86:D86"/>
    <mergeCell ref="E86:G86"/>
    <mergeCell ref="H86:O86"/>
    <mergeCell ref="B81:D81"/>
    <mergeCell ref="E81:Q81"/>
    <mergeCell ref="B82:D82"/>
    <mergeCell ref="E82:Q82"/>
    <mergeCell ref="B83:Q83"/>
    <mergeCell ref="B84:R84"/>
    <mergeCell ref="B78:D78"/>
    <mergeCell ref="E78:Q78"/>
    <mergeCell ref="B79:D79"/>
    <mergeCell ref="E79:Q79"/>
    <mergeCell ref="B80:D80"/>
    <mergeCell ref="E80:Q80"/>
    <mergeCell ref="B74:Q74"/>
    <mergeCell ref="B75:R75"/>
    <mergeCell ref="B76:D76"/>
    <mergeCell ref="E76:Q76"/>
    <mergeCell ref="B77:D77"/>
    <mergeCell ref="E77:Q77"/>
    <mergeCell ref="B72:D72"/>
    <mergeCell ref="E72:G72"/>
    <mergeCell ref="H72:O72"/>
    <mergeCell ref="B73:D73"/>
    <mergeCell ref="E73:G73"/>
    <mergeCell ref="H73:O73"/>
    <mergeCell ref="B70:D70"/>
    <mergeCell ref="E70:G70"/>
    <mergeCell ref="H70:O70"/>
    <mergeCell ref="B71:D71"/>
    <mergeCell ref="E71:G71"/>
    <mergeCell ref="H71:O71"/>
    <mergeCell ref="B68:D68"/>
    <mergeCell ref="E68:G68"/>
    <mergeCell ref="H68:O68"/>
    <mergeCell ref="B69:D69"/>
    <mergeCell ref="E69:G69"/>
    <mergeCell ref="H69:O69"/>
    <mergeCell ref="B64:D64"/>
    <mergeCell ref="E64:Q64"/>
    <mergeCell ref="B65:F65"/>
    <mergeCell ref="G65:Q65"/>
    <mergeCell ref="B66:Q66"/>
    <mergeCell ref="B67:R67"/>
    <mergeCell ref="B61:F61"/>
    <mergeCell ref="G61:Q61"/>
    <mergeCell ref="B62:D62"/>
    <mergeCell ref="E62:Q62"/>
    <mergeCell ref="B63:F63"/>
    <mergeCell ref="G63:Q63"/>
    <mergeCell ref="B57:Q57"/>
    <mergeCell ref="B58:R58"/>
    <mergeCell ref="B59:C59"/>
    <mergeCell ref="D59:Q59"/>
    <mergeCell ref="B60:D60"/>
    <mergeCell ref="E60:Q60"/>
    <mergeCell ref="B54:D54"/>
    <mergeCell ref="E54:Q54"/>
    <mergeCell ref="B55:D55"/>
    <mergeCell ref="E55:Q55"/>
    <mergeCell ref="B56:D56"/>
    <mergeCell ref="E56:Q56"/>
    <mergeCell ref="B50:D50"/>
    <mergeCell ref="E50:K50"/>
    <mergeCell ref="B51:D51"/>
    <mergeCell ref="E51:K51"/>
    <mergeCell ref="B52:O52"/>
    <mergeCell ref="B53:R53"/>
    <mergeCell ref="B47:D47"/>
    <mergeCell ref="E47:K47"/>
    <mergeCell ref="B48:D48"/>
    <mergeCell ref="E48:K48"/>
    <mergeCell ref="B49:D49"/>
    <mergeCell ref="E49:K49"/>
    <mergeCell ref="B43:D43"/>
    <mergeCell ref="E43:K43"/>
    <mergeCell ref="B44:O44"/>
    <mergeCell ref="B45:R45"/>
    <mergeCell ref="B46:D46"/>
    <mergeCell ref="E46:K46"/>
    <mergeCell ref="B40:D40"/>
    <mergeCell ref="E40:K40"/>
    <mergeCell ref="B41:D41"/>
    <mergeCell ref="E41:K41"/>
    <mergeCell ref="B42:D42"/>
    <mergeCell ref="E42:K42"/>
    <mergeCell ref="B37:D37"/>
    <mergeCell ref="E37:K37"/>
    <mergeCell ref="B38:D38"/>
    <mergeCell ref="E38:K38"/>
    <mergeCell ref="B39:D39"/>
    <mergeCell ref="E39:K39"/>
    <mergeCell ref="B34:D34"/>
    <mergeCell ref="E34:K34"/>
    <mergeCell ref="B35:D35"/>
    <mergeCell ref="E35:K35"/>
    <mergeCell ref="B36:D36"/>
    <mergeCell ref="E36:K36"/>
    <mergeCell ref="B31:D31"/>
    <mergeCell ref="E31:K31"/>
    <mergeCell ref="B32:D32"/>
    <mergeCell ref="E32:K32"/>
    <mergeCell ref="B33:D33"/>
    <mergeCell ref="E33:K33"/>
    <mergeCell ref="B28:D28"/>
    <mergeCell ref="E28:K28"/>
    <mergeCell ref="B29:D29"/>
    <mergeCell ref="E29:K29"/>
    <mergeCell ref="B30:D30"/>
    <mergeCell ref="E30:K30"/>
    <mergeCell ref="B25:D25"/>
    <mergeCell ref="E25:K25"/>
    <mergeCell ref="B26:D26"/>
    <mergeCell ref="E26:K26"/>
    <mergeCell ref="B27:D27"/>
    <mergeCell ref="E27:K27"/>
    <mergeCell ref="B22:D22"/>
    <mergeCell ref="E22:K22"/>
    <mergeCell ref="B23:D23"/>
    <mergeCell ref="E23:K23"/>
    <mergeCell ref="B24:D24"/>
    <mergeCell ref="E24:K24"/>
    <mergeCell ref="B19:D19"/>
    <mergeCell ref="E19:K19"/>
    <mergeCell ref="B20:D20"/>
    <mergeCell ref="E20:K20"/>
    <mergeCell ref="B21:D21"/>
    <mergeCell ref="E21:K21"/>
    <mergeCell ref="B15:D15"/>
    <mergeCell ref="E15:K15"/>
    <mergeCell ref="B16:O16"/>
    <mergeCell ref="B17:R17"/>
    <mergeCell ref="B18:D18"/>
    <mergeCell ref="E18:K18"/>
    <mergeCell ref="B12:D12"/>
    <mergeCell ref="E12:K12"/>
    <mergeCell ref="B13:D13"/>
    <mergeCell ref="E13:K13"/>
    <mergeCell ref="B14:D14"/>
    <mergeCell ref="E14:K14"/>
    <mergeCell ref="B2:R2"/>
    <mergeCell ref="B4:R4"/>
    <mergeCell ref="B6:E6"/>
    <mergeCell ref="B10:R10"/>
    <mergeCell ref="B11:D11"/>
    <mergeCell ref="E11:K11"/>
  </mergeCells>
  <conditionalFormatting sqref="R118">
    <cfRule type="cellIs" dxfId="2" priority="2" operator="notEqual">
      <formula>#REF!</formula>
    </cfRule>
  </conditionalFormatting>
  <conditionalFormatting sqref="R112">
    <cfRule type="cellIs" dxfId="1" priority="1" operator="greaterThan">
      <formula>$O$110</formula>
    </cfRule>
  </conditionalFormatting>
  <dataValidations count="1">
    <dataValidation type="list" allowBlank="1" showInputMessage="1" showErrorMessage="1" sqref="N47:N51 N19:N43 N12:N15" xr:uid="{FE775077-5936-4A6D-97BC-6545C860AFFC}">
      <formula1>#REF!</formula1>
    </dataValidation>
  </dataValidations>
  <printOptions headings="1" gridLines="1"/>
  <pageMargins left="0.25" right="0.25" top="0.25" bottom="0.25" header="0.3" footer="0.3"/>
  <pageSetup scale="65" fitToHeight="50" orientation="landscape" cellComments="asDisplayed"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5431778-2F0A-4140-B8E8-3BDD55CD7B4E}">
          <x14:formula1>
            <xm:f>'DROP-DOWNS'!$U$2:$U$8</xm:f>
          </x14:formula1>
          <xm:sqref>B96:D101</xm:sqref>
        </x14:dataValidation>
        <x14:dataValidation type="list" allowBlank="1" showInputMessage="1" showErrorMessage="1" xr:uid="{BA9D5FFA-BB13-48DA-A000-999980E088D9}">
          <x14:formula1>
            <xm:f>'DROP-DOWNS'!$S$2:$S$6</xm:f>
          </x14:formula1>
          <xm:sqref>B77:C82</xm:sqref>
        </x14:dataValidation>
        <x14:dataValidation type="list" allowBlank="1" showInputMessage="1" showErrorMessage="1" xr:uid="{90BEDB35-8652-4DE4-95C7-03B18A0A901D}">
          <x14:formula1>
            <xm:f>'DROP-DOWNS'!$S$12:$S$21</xm:f>
          </x14:formula1>
          <xm:sqref>B86:C88 B90:C92 B89:D89</xm:sqref>
        </x14:dataValidation>
        <x14:dataValidation type="list" allowBlank="1" showInputMessage="1" showErrorMessage="1" xr:uid="{750EA68B-37C0-469F-AB1C-2A5B2BE5077C}">
          <x14:formula1>
            <xm:f>'DROP-DOWNS'!$J$2:$J$3</xm:f>
          </x14:formula1>
          <xm:sqref>B69:D73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dimension ref="A1:AD85"/>
  <sheetViews>
    <sheetView topLeftCell="J1" zoomScale="80" zoomScaleNormal="80" workbookViewId="0">
      <selection activeCell="AL37" sqref="AL37"/>
    </sheetView>
  </sheetViews>
  <sheetFormatPr defaultRowHeight="15" x14ac:dyDescent="0.25"/>
  <cols>
    <col min="1" max="1" width="54.28515625" hidden="1" customWidth="1"/>
    <col min="2" max="2" width="29.42578125" hidden="1" customWidth="1"/>
    <col min="3" max="3" width="58.28515625" hidden="1" customWidth="1"/>
    <col min="4" max="5" width="0" hidden="1" customWidth="1"/>
    <col min="6" max="6" width="21.42578125" hidden="1" customWidth="1"/>
    <col min="7" max="7" width="24.7109375" hidden="1" customWidth="1"/>
    <col min="8" max="9" width="0" hidden="1" customWidth="1"/>
    <col min="11" max="18" width="0" hidden="1" customWidth="1"/>
    <col min="19" max="19" width="43.140625" customWidth="1"/>
    <col min="20" max="20" width="5.5703125" style="32" customWidth="1"/>
    <col min="21" max="21" width="33.85546875" customWidth="1"/>
    <col min="22" max="22" width="31.28515625" customWidth="1"/>
    <col min="23" max="23" width="0" hidden="1" customWidth="1"/>
    <col min="24" max="24" width="19.28515625" hidden="1" customWidth="1"/>
    <col min="25" max="25" width="61.7109375" hidden="1" customWidth="1"/>
    <col min="26" max="31" width="0" hidden="1" customWidth="1"/>
  </cols>
  <sheetData>
    <row r="1" spans="1:30" s="41" customFormat="1" x14ac:dyDescent="0.25">
      <c r="A1" s="41" t="s">
        <v>210</v>
      </c>
      <c r="B1" s="41" t="s">
        <v>1</v>
      </c>
      <c r="C1" s="41" t="s">
        <v>1</v>
      </c>
      <c r="F1" s="41" t="s">
        <v>1</v>
      </c>
      <c r="H1" s="41" t="s">
        <v>1</v>
      </c>
      <c r="J1" s="41" t="s">
        <v>1</v>
      </c>
      <c r="L1" s="41" t="s">
        <v>1</v>
      </c>
      <c r="N1" s="41" t="s">
        <v>1</v>
      </c>
      <c r="P1" s="41" t="s">
        <v>1</v>
      </c>
      <c r="S1" s="107" t="s">
        <v>180</v>
      </c>
      <c r="T1" s="108"/>
      <c r="U1" s="39" t="s">
        <v>181</v>
      </c>
      <c r="V1" s="39" t="s">
        <v>183</v>
      </c>
    </row>
    <row r="2" spans="1:30" ht="30" x14ac:dyDescent="0.25">
      <c r="A2" s="102" t="s">
        <v>132</v>
      </c>
      <c r="B2" t="s">
        <v>4</v>
      </c>
      <c r="C2" t="s">
        <v>282</v>
      </c>
      <c r="D2" t="s">
        <v>28</v>
      </c>
      <c r="F2" t="s">
        <v>26</v>
      </c>
      <c r="H2" t="s">
        <v>11</v>
      </c>
      <c r="J2" t="s">
        <v>107</v>
      </c>
      <c r="L2" t="s">
        <v>130</v>
      </c>
      <c r="N2" s="81" t="s">
        <v>244</v>
      </c>
      <c r="P2" t="s">
        <v>98</v>
      </c>
      <c r="Q2" t="s">
        <v>124</v>
      </c>
      <c r="S2" s="64" t="s">
        <v>188</v>
      </c>
      <c r="T2" s="64"/>
      <c r="U2" s="64" t="s">
        <v>185</v>
      </c>
      <c r="V2" s="64" t="s">
        <v>182</v>
      </c>
    </row>
    <row r="3" spans="1:30" x14ac:dyDescent="0.25">
      <c r="A3" s="103" t="s">
        <v>133</v>
      </c>
      <c r="B3" t="s">
        <v>36</v>
      </c>
      <c r="C3" t="s">
        <v>283</v>
      </c>
      <c r="D3" t="s">
        <v>25</v>
      </c>
      <c r="F3" t="s">
        <v>110</v>
      </c>
      <c r="H3" t="s">
        <v>19</v>
      </c>
      <c r="J3" t="s">
        <v>258</v>
      </c>
      <c r="L3" t="s">
        <v>131</v>
      </c>
      <c r="N3" s="81" t="s">
        <v>245</v>
      </c>
      <c r="P3" t="s">
        <v>106</v>
      </c>
      <c r="Q3" t="s">
        <v>125</v>
      </c>
      <c r="S3" s="64" t="s">
        <v>186</v>
      </c>
      <c r="T3" s="64"/>
      <c r="U3" s="64" t="s">
        <v>190</v>
      </c>
      <c r="V3" s="64" t="s">
        <v>190</v>
      </c>
    </row>
    <row r="4" spans="1:30" ht="30" x14ac:dyDescent="0.25">
      <c r="A4" s="103" t="s">
        <v>134</v>
      </c>
      <c r="B4" t="s">
        <v>99</v>
      </c>
      <c r="D4" t="s">
        <v>2</v>
      </c>
      <c r="F4" t="s">
        <v>15</v>
      </c>
      <c r="H4" t="s">
        <v>29</v>
      </c>
      <c r="N4" s="81" t="s">
        <v>246</v>
      </c>
      <c r="P4" t="s">
        <v>6</v>
      </c>
      <c r="Q4" t="s">
        <v>126</v>
      </c>
      <c r="S4" s="64" t="s">
        <v>189</v>
      </c>
      <c r="T4" s="64"/>
      <c r="U4" s="64" t="s">
        <v>191</v>
      </c>
      <c r="V4" s="64" t="s">
        <v>191</v>
      </c>
      <c r="X4" s="75" t="s">
        <v>207</v>
      </c>
      <c r="Y4" s="75" t="s">
        <v>207</v>
      </c>
      <c r="Z4" s="75" t="s">
        <v>208</v>
      </c>
      <c r="AA4" s="75" t="s">
        <v>208</v>
      </c>
      <c r="AC4" s="75" t="s">
        <v>209</v>
      </c>
      <c r="AD4" s="75" t="s">
        <v>209</v>
      </c>
    </row>
    <row r="5" spans="1:30" x14ac:dyDescent="0.25">
      <c r="A5" s="103" t="s">
        <v>212</v>
      </c>
      <c r="B5" t="s">
        <v>21</v>
      </c>
      <c r="F5" t="s">
        <v>18</v>
      </c>
      <c r="H5" t="s">
        <v>30</v>
      </c>
      <c r="N5" s="81" t="s">
        <v>247</v>
      </c>
      <c r="P5" t="s">
        <v>21</v>
      </c>
      <c r="Q5" t="s">
        <v>127</v>
      </c>
      <c r="S5" s="64" t="s">
        <v>187</v>
      </c>
      <c r="T5" s="64"/>
      <c r="U5" s="64" t="s">
        <v>192</v>
      </c>
      <c r="V5" s="64" t="s">
        <v>192</v>
      </c>
      <c r="X5" s="36" t="str">
        <f>' Budget'!U69</f>
        <v/>
      </c>
      <c r="Y5" s="36" t="str">
        <f>' Budget'!V69</f>
        <v/>
      </c>
      <c r="Z5" s="36" t="e">
        <f>#REF!</f>
        <v>#REF!</v>
      </c>
      <c r="AA5" t="e">
        <f>#REF!</f>
        <v>#REF!</v>
      </c>
      <c r="AC5" s="36" t="e">
        <f>#REF!</f>
        <v>#REF!</v>
      </c>
      <c r="AD5" t="e">
        <f>#REF!</f>
        <v>#REF!</v>
      </c>
    </row>
    <row r="6" spans="1:30" ht="30" x14ac:dyDescent="0.25">
      <c r="A6" s="103" t="s">
        <v>135</v>
      </c>
      <c r="B6" t="s">
        <v>6</v>
      </c>
      <c r="C6" t="s">
        <v>279</v>
      </c>
      <c r="F6" t="s">
        <v>20</v>
      </c>
      <c r="H6" t="s">
        <v>17</v>
      </c>
      <c r="N6" s="81" t="s">
        <v>248</v>
      </c>
      <c r="P6" t="s">
        <v>36</v>
      </c>
      <c r="S6" s="64" t="s">
        <v>179</v>
      </c>
      <c r="T6" s="64"/>
      <c r="U6" s="64" t="s">
        <v>193</v>
      </c>
      <c r="V6" s="64" t="s">
        <v>193</v>
      </c>
      <c r="X6" s="36" t="str">
        <f>' Budget'!U70</f>
        <v/>
      </c>
      <c r="Y6" s="36" t="str">
        <f>' Budget'!V70</f>
        <v/>
      </c>
      <c r="Z6" s="36" t="e">
        <f>#REF!</f>
        <v>#REF!</v>
      </c>
      <c r="AA6" t="e">
        <f>#REF!</f>
        <v>#REF!</v>
      </c>
      <c r="AC6" s="36" t="e">
        <f>#REF!</f>
        <v>#REF!</v>
      </c>
      <c r="AD6" t="e">
        <f>#REF!</f>
        <v>#REF!</v>
      </c>
    </row>
    <row r="7" spans="1:30" x14ac:dyDescent="0.25">
      <c r="A7" s="103" t="s">
        <v>213</v>
      </c>
      <c r="B7" t="s">
        <v>110</v>
      </c>
      <c r="C7" t="s">
        <v>265</v>
      </c>
      <c r="F7" t="s">
        <v>13</v>
      </c>
      <c r="H7" t="s">
        <v>10</v>
      </c>
      <c r="N7" s="81" t="s">
        <v>249</v>
      </c>
      <c r="P7" t="s">
        <v>177</v>
      </c>
      <c r="S7" s="64"/>
      <c r="T7" s="64"/>
      <c r="U7" s="64" t="s">
        <v>194</v>
      </c>
      <c r="V7" s="64" t="s">
        <v>194</v>
      </c>
      <c r="X7" s="36" t="str">
        <f>' Budget'!U71</f>
        <v/>
      </c>
      <c r="Y7" s="36" t="str">
        <f>' Budget'!V71</f>
        <v/>
      </c>
      <c r="Z7" s="36" t="e">
        <f>#REF!</f>
        <v>#REF!</v>
      </c>
      <c r="AA7" t="e">
        <f>#REF!</f>
        <v>#REF!</v>
      </c>
      <c r="AC7" s="36" t="e">
        <f>#REF!</f>
        <v>#REF!</v>
      </c>
      <c r="AD7" t="e">
        <f>#REF!</f>
        <v>#REF!</v>
      </c>
    </row>
    <row r="8" spans="1:30" x14ac:dyDescent="0.25">
      <c r="A8" s="103" t="s">
        <v>214</v>
      </c>
      <c r="B8" t="s">
        <v>15</v>
      </c>
      <c r="C8" t="s">
        <v>266</v>
      </c>
      <c r="F8" t="s">
        <v>14</v>
      </c>
      <c r="H8" t="s">
        <v>31</v>
      </c>
      <c r="N8" s="81" t="s">
        <v>250</v>
      </c>
      <c r="S8" s="64"/>
      <c r="T8" s="64"/>
      <c r="U8" s="64" t="s">
        <v>195</v>
      </c>
      <c r="V8" s="64" t="s">
        <v>195</v>
      </c>
      <c r="X8" s="36" t="str">
        <f>' Budget'!U73</f>
        <v/>
      </c>
      <c r="Y8" s="36" t="str">
        <f>' Budget'!V73</f>
        <v/>
      </c>
      <c r="Z8" s="36" t="e">
        <f>#REF!</f>
        <v>#REF!</v>
      </c>
      <c r="AA8" t="e">
        <f>#REF!</f>
        <v>#REF!</v>
      </c>
      <c r="AC8" s="36" t="e">
        <f>#REF!</f>
        <v>#REF!</v>
      </c>
      <c r="AD8" t="e">
        <f>#REF!</f>
        <v>#REF!</v>
      </c>
    </row>
    <row r="9" spans="1:30" x14ac:dyDescent="0.25">
      <c r="A9" s="103" t="s">
        <v>136</v>
      </c>
      <c r="B9" t="s">
        <v>18</v>
      </c>
      <c r="C9" t="s">
        <v>267</v>
      </c>
      <c r="F9" t="s">
        <v>37</v>
      </c>
      <c r="H9" t="s">
        <v>16</v>
      </c>
      <c r="N9" s="81" t="s">
        <v>251</v>
      </c>
      <c r="S9" s="64"/>
      <c r="T9" s="66"/>
      <c r="X9" s="36" t="e">
        <f>#REF!</f>
        <v>#REF!</v>
      </c>
      <c r="Y9" s="36" t="e">
        <f>#REF!</f>
        <v>#REF!</v>
      </c>
      <c r="Z9" s="36" t="e">
        <f>#REF!</f>
        <v>#REF!</v>
      </c>
      <c r="AA9" t="e">
        <f>#REF!</f>
        <v>#REF!</v>
      </c>
      <c r="AC9" s="36" t="e">
        <f>#REF!</f>
        <v>#REF!</v>
      </c>
      <c r="AD9" t="e">
        <f>#REF!</f>
        <v>#REF!</v>
      </c>
    </row>
    <row r="10" spans="1:30" x14ac:dyDescent="0.25">
      <c r="A10" s="103" t="s">
        <v>284</v>
      </c>
      <c r="B10" t="s">
        <v>20</v>
      </c>
      <c r="C10" t="s">
        <v>268</v>
      </c>
      <c r="F10" t="s">
        <v>34</v>
      </c>
      <c r="H10" t="s">
        <v>8</v>
      </c>
      <c r="S10" s="64"/>
      <c r="T10" s="66"/>
      <c r="X10" s="36" t="e">
        <f>#REF!</f>
        <v>#REF!</v>
      </c>
      <c r="Y10" s="36" t="e">
        <f>#REF!</f>
        <v>#REF!</v>
      </c>
      <c r="Z10" s="36" t="e">
        <f>#REF!</f>
        <v>#REF!</v>
      </c>
      <c r="AA10" t="e">
        <f>#REF!</f>
        <v>#REF!</v>
      </c>
      <c r="AC10" s="36" t="e">
        <f>#REF!</f>
        <v>#REF!</v>
      </c>
      <c r="AD10" t="e">
        <f>#REF!</f>
        <v>#REF!</v>
      </c>
    </row>
    <row r="11" spans="1:30" x14ac:dyDescent="0.25">
      <c r="A11" s="103" t="s">
        <v>285</v>
      </c>
      <c r="B11" t="s">
        <v>13</v>
      </c>
      <c r="C11" t="s">
        <v>269</v>
      </c>
      <c r="F11" t="s">
        <v>27</v>
      </c>
      <c r="H11" t="s">
        <v>12</v>
      </c>
      <c r="S11" s="65" t="s">
        <v>196</v>
      </c>
      <c r="T11" s="66"/>
      <c r="X11" s="36" t="e">
        <f>#REF!</f>
        <v>#REF!</v>
      </c>
      <c r="Y11" s="36" t="e">
        <f>#REF!</f>
        <v>#REF!</v>
      </c>
      <c r="Z11" s="36" t="e">
        <f>#REF!</f>
        <v>#REF!</v>
      </c>
      <c r="AA11" t="e">
        <f>#REF!</f>
        <v>#REF!</v>
      </c>
      <c r="AC11" s="36" t="e">
        <f>#REF!</f>
        <v>#REF!</v>
      </c>
      <c r="AD11" t="e">
        <f>#REF!</f>
        <v>#REF!</v>
      </c>
    </row>
    <row r="12" spans="1:30" x14ac:dyDescent="0.25">
      <c r="A12" s="103" t="s">
        <v>286</v>
      </c>
      <c r="B12" t="s">
        <v>14</v>
      </c>
      <c r="C12" t="s">
        <v>270</v>
      </c>
      <c r="F12" t="s">
        <v>22</v>
      </c>
      <c r="H12" t="s">
        <v>32</v>
      </c>
      <c r="S12" s="67" t="s">
        <v>197</v>
      </c>
      <c r="X12" s="36" t="e">
        <f>#REF!</f>
        <v>#REF!</v>
      </c>
      <c r="Y12" s="36" t="e">
        <f>#REF!</f>
        <v>#REF!</v>
      </c>
      <c r="Z12" s="36" t="e">
        <f>#REF!</f>
        <v>#REF!</v>
      </c>
      <c r="AA12" t="e">
        <f>#REF!</f>
        <v>#REF!</v>
      </c>
      <c r="AC12" s="36" t="e">
        <f>#REF!</f>
        <v>#REF!</v>
      </c>
      <c r="AD12" t="e">
        <f>#REF!</f>
        <v>#REF!</v>
      </c>
    </row>
    <row r="13" spans="1:30" x14ac:dyDescent="0.25">
      <c r="A13" s="103" t="s">
        <v>137</v>
      </c>
      <c r="B13" t="s">
        <v>21</v>
      </c>
      <c r="C13" t="s">
        <v>271</v>
      </c>
      <c r="F13" t="s">
        <v>33</v>
      </c>
      <c r="H13" t="s">
        <v>9</v>
      </c>
      <c r="S13" s="67" t="s">
        <v>198</v>
      </c>
    </row>
    <row r="14" spans="1:30" x14ac:dyDescent="0.25">
      <c r="A14" s="103" t="s">
        <v>138</v>
      </c>
      <c r="B14" t="s">
        <v>37</v>
      </c>
      <c r="C14" t="s">
        <v>272</v>
      </c>
      <c r="F14" t="s">
        <v>7</v>
      </c>
      <c r="S14" s="67" t="s">
        <v>199</v>
      </c>
    </row>
    <row r="15" spans="1:30" x14ac:dyDescent="0.25">
      <c r="A15" s="103" t="s">
        <v>216</v>
      </c>
      <c r="B15" t="s">
        <v>6</v>
      </c>
      <c r="C15" t="s">
        <v>273</v>
      </c>
      <c r="F15" t="s">
        <v>2</v>
      </c>
      <c r="S15" s="67" t="s">
        <v>200</v>
      </c>
    </row>
    <row r="16" spans="1:30" x14ac:dyDescent="0.25">
      <c r="A16" s="103" t="s">
        <v>287</v>
      </c>
      <c r="B16" t="s">
        <v>22</v>
      </c>
      <c r="C16" t="s">
        <v>274</v>
      </c>
      <c r="S16" s="67" t="s">
        <v>202</v>
      </c>
    </row>
    <row r="17" spans="1:19" x14ac:dyDescent="0.25">
      <c r="A17" s="103" t="s">
        <v>139</v>
      </c>
      <c r="B17" t="s">
        <v>23</v>
      </c>
      <c r="C17" t="s">
        <v>275</v>
      </c>
      <c r="S17" s="67" t="s">
        <v>201</v>
      </c>
    </row>
    <row r="18" spans="1:19" x14ac:dyDescent="0.25">
      <c r="A18" s="103" t="s">
        <v>140</v>
      </c>
      <c r="B18" t="s">
        <v>24</v>
      </c>
      <c r="C18" t="s">
        <v>276</v>
      </c>
      <c r="S18" s="68" t="s">
        <v>252</v>
      </c>
    </row>
    <row r="19" spans="1:19" x14ac:dyDescent="0.25">
      <c r="A19" s="103" t="s">
        <v>218</v>
      </c>
      <c r="B19" t="s">
        <v>5</v>
      </c>
      <c r="C19" t="s">
        <v>277</v>
      </c>
      <c r="S19" s="68" t="s">
        <v>253</v>
      </c>
    </row>
    <row r="20" spans="1:19" x14ac:dyDescent="0.25">
      <c r="A20" s="103" t="s">
        <v>219</v>
      </c>
      <c r="B20" t="s">
        <v>7</v>
      </c>
      <c r="C20" t="s">
        <v>278</v>
      </c>
      <c r="S20" s="67" t="s">
        <v>254</v>
      </c>
    </row>
    <row r="21" spans="1:19" x14ac:dyDescent="0.25">
      <c r="A21" s="103" t="s">
        <v>141</v>
      </c>
      <c r="B21" t="s">
        <v>2</v>
      </c>
      <c r="C21" s="99" t="s">
        <v>280</v>
      </c>
      <c r="S21" s="67" t="s">
        <v>291</v>
      </c>
    </row>
    <row r="22" spans="1:19" x14ac:dyDescent="0.25">
      <c r="A22" s="103" t="s">
        <v>142</v>
      </c>
    </row>
    <row r="23" spans="1:19" x14ac:dyDescent="0.25">
      <c r="A23" s="103" t="s">
        <v>143</v>
      </c>
      <c r="B23" t="s">
        <v>256</v>
      </c>
    </row>
    <row r="24" spans="1:19" x14ac:dyDescent="0.25">
      <c r="A24" s="103" t="s">
        <v>288</v>
      </c>
      <c r="B24" t="s">
        <v>255</v>
      </c>
    </row>
    <row r="25" spans="1:19" x14ac:dyDescent="0.25">
      <c r="A25" s="103" t="s">
        <v>144</v>
      </c>
    </row>
    <row r="26" spans="1:19" x14ac:dyDescent="0.25">
      <c r="A26" s="103" t="s">
        <v>145</v>
      </c>
    </row>
    <row r="27" spans="1:19" x14ac:dyDescent="0.25">
      <c r="A27" s="103" t="s">
        <v>220</v>
      </c>
    </row>
    <row r="28" spans="1:19" x14ac:dyDescent="0.25">
      <c r="A28" s="103" t="s">
        <v>146</v>
      </c>
    </row>
    <row r="29" spans="1:19" x14ac:dyDescent="0.25">
      <c r="A29" s="103" t="s">
        <v>147</v>
      </c>
    </row>
    <row r="30" spans="1:19" x14ac:dyDescent="0.25">
      <c r="A30" s="103" t="s">
        <v>148</v>
      </c>
    </row>
    <row r="31" spans="1:19" x14ac:dyDescent="0.25">
      <c r="A31" s="103" t="s">
        <v>221</v>
      </c>
    </row>
    <row r="32" spans="1:19" x14ac:dyDescent="0.25">
      <c r="A32" s="103" t="s">
        <v>222</v>
      </c>
    </row>
    <row r="33" spans="1:1" x14ac:dyDescent="0.25">
      <c r="A33" s="103" t="s">
        <v>149</v>
      </c>
    </row>
    <row r="34" spans="1:1" x14ac:dyDescent="0.25">
      <c r="A34" s="103" t="s">
        <v>150</v>
      </c>
    </row>
    <row r="35" spans="1:1" x14ac:dyDescent="0.25">
      <c r="A35" s="103" t="s">
        <v>151</v>
      </c>
    </row>
    <row r="36" spans="1:1" x14ac:dyDescent="0.25">
      <c r="A36" s="103" t="s">
        <v>152</v>
      </c>
    </row>
    <row r="37" spans="1:1" x14ac:dyDescent="0.25">
      <c r="A37" s="103" t="s">
        <v>223</v>
      </c>
    </row>
    <row r="38" spans="1:1" x14ac:dyDescent="0.25">
      <c r="A38" s="104" t="s">
        <v>153</v>
      </c>
    </row>
    <row r="39" spans="1:1" x14ac:dyDescent="0.25">
      <c r="A39" s="103" t="s">
        <v>224</v>
      </c>
    </row>
    <row r="40" spans="1:1" x14ac:dyDescent="0.25">
      <c r="A40" s="103" t="s">
        <v>225</v>
      </c>
    </row>
    <row r="41" spans="1:1" x14ac:dyDescent="0.25">
      <c r="A41" s="103" t="s">
        <v>227</v>
      </c>
    </row>
    <row r="42" spans="1:1" x14ac:dyDescent="0.25">
      <c r="A42" s="103" t="s">
        <v>228</v>
      </c>
    </row>
    <row r="43" spans="1:1" x14ac:dyDescent="0.25">
      <c r="A43" s="103" t="s">
        <v>229</v>
      </c>
    </row>
    <row r="44" spans="1:1" x14ac:dyDescent="0.25">
      <c r="A44" s="103" t="s">
        <v>154</v>
      </c>
    </row>
    <row r="45" spans="1:1" x14ac:dyDescent="0.25">
      <c r="A45" s="103" t="s">
        <v>155</v>
      </c>
    </row>
    <row r="46" spans="1:1" x14ac:dyDescent="0.25">
      <c r="A46" s="103" t="s">
        <v>156</v>
      </c>
    </row>
    <row r="47" spans="1:1" x14ac:dyDescent="0.25">
      <c r="A47" s="103" t="s">
        <v>157</v>
      </c>
    </row>
    <row r="48" spans="1:1" x14ac:dyDescent="0.25">
      <c r="A48" s="103" t="s">
        <v>158</v>
      </c>
    </row>
    <row r="49" spans="1:1" x14ac:dyDescent="0.25">
      <c r="A49" s="103" t="s">
        <v>159</v>
      </c>
    </row>
    <row r="50" spans="1:1" x14ac:dyDescent="0.25">
      <c r="A50" s="103" t="s">
        <v>160</v>
      </c>
    </row>
    <row r="51" spans="1:1" x14ac:dyDescent="0.25">
      <c r="A51" s="103" t="s">
        <v>161</v>
      </c>
    </row>
    <row r="52" spans="1:1" x14ac:dyDescent="0.25">
      <c r="A52" s="103" t="s">
        <v>162</v>
      </c>
    </row>
    <row r="53" spans="1:1" x14ac:dyDescent="0.25">
      <c r="A53" s="105" t="s">
        <v>230</v>
      </c>
    </row>
    <row r="54" spans="1:1" x14ac:dyDescent="0.25">
      <c r="A54" s="103" t="s">
        <v>163</v>
      </c>
    </row>
    <row r="55" spans="1:1" x14ac:dyDescent="0.25">
      <c r="A55" s="103" t="s">
        <v>164</v>
      </c>
    </row>
    <row r="56" spans="1:1" x14ac:dyDescent="0.25">
      <c r="A56" s="103" t="s">
        <v>165</v>
      </c>
    </row>
    <row r="57" spans="1:1" x14ac:dyDescent="0.25">
      <c r="A57" s="103" t="s">
        <v>231</v>
      </c>
    </row>
    <row r="58" spans="1:1" x14ac:dyDescent="0.25">
      <c r="A58" s="103" t="s">
        <v>166</v>
      </c>
    </row>
    <row r="59" spans="1:1" x14ac:dyDescent="0.25">
      <c r="A59" s="103" t="s">
        <v>167</v>
      </c>
    </row>
    <row r="60" spans="1:1" x14ac:dyDescent="0.25">
      <c r="A60" s="103" t="s">
        <v>289</v>
      </c>
    </row>
    <row r="61" spans="1:1" x14ac:dyDescent="0.25">
      <c r="A61" s="103" t="s">
        <v>168</v>
      </c>
    </row>
    <row r="62" spans="1:1" x14ac:dyDescent="0.25">
      <c r="A62" s="103" t="s">
        <v>169</v>
      </c>
    </row>
    <row r="63" spans="1:1" x14ac:dyDescent="0.25">
      <c r="A63" s="103" t="s">
        <v>232</v>
      </c>
    </row>
    <row r="64" spans="1:1" x14ac:dyDescent="0.25">
      <c r="A64" s="103" t="s">
        <v>233</v>
      </c>
    </row>
    <row r="65" spans="1:1" x14ac:dyDescent="0.25">
      <c r="A65" s="103" t="s">
        <v>234</v>
      </c>
    </row>
    <row r="66" spans="1:1" x14ac:dyDescent="0.25">
      <c r="A66" s="103" t="s">
        <v>170</v>
      </c>
    </row>
    <row r="67" spans="1:1" x14ac:dyDescent="0.25">
      <c r="A67" s="103" t="s">
        <v>171</v>
      </c>
    </row>
    <row r="68" spans="1:1" x14ac:dyDescent="0.25">
      <c r="A68" s="103" t="s">
        <v>235</v>
      </c>
    </row>
    <row r="69" spans="1:1" x14ac:dyDescent="0.25">
      <c r="A69" s="103" t="s">
        <v>236</v>
      </c>
    </row>
    <row r="70" spans="1:1" x14ac:dyDescent="0.25">
      <c r="A70" s="103" t="s">
        <v>237</v>
      </c>
    </row>
    <row r="71" spans="1:1" x14ac:dyDescent="0.25">
      <c r="A71" s="103" t="s">
        <v>238</v>
      </c>
    </row>
    <row r="72" spans="1:1" x14ac:dyDescent="0.25">
      <c r="A72" s="103" t="s">
        <v>239</v>
      </c>
    </row>
    <row r="73" spans="1:1" x14ac:dyDescent="0.25">
      <c r="A73" s="103" t="s">
        <v>240</v>
      </c>
    </row>
    <row r="74" spans="1:1" x14ac:dyDescent="0.25">
      <c r="A74" s="103" t="s">
        <v>241</v>
      </c>
    </row>
    <row r="75" spans="1:1" x14ac:dyDescent="0.25">
      <c r="A75" s="103" t="s">
        <v>172</v>
      </c>
    </row>
    <row r="76" spans="1:1" x14ac:dyDescent="0.25">
      <c r="A76" s="103" t="s">
        <v>173</v>
      </c>
    </row>
    <row r="77" spans="1:1" x14ac:dyDescent="0.25">
      <c r="A77" s="103" t="s">
        <v>174</v>
      </c>
    </row>
    <row r="78" spans="1:1" x14ac:dyDescent="0.25">
      <c r="A78" s="103" t="s">
        <v>242</v>
      </c>
    </row>
    <row r="79" spans="1:1" x14ac:dyDescent="0.25">
      <c r="A79" s="103" t="s">
        <v>175</v>
      </c>
    </row>
    <row r="80" spans="1:1" x14ac:dyDescent="0.25">
      <c r="A80" s="106" t="s">
        <v>176</v>
      </c>
    </row>
    <row r="81" spans="1:1" x14ac:dyDescent="0.25">
      <c r="A81" s="106" t="s">
        <v>243</v>
      </c>
    </row>
    <row r="82" spans="1:1" x14ac:dyDescent="0.25">
      <c r="A82" t="s">
        <v>211</v>
      </c>
    </row>
    <row r="83" spans="1:1" x14ac:dyDescent="0.25">
      <c r="A83" t="s">
        <v>215</v>
      </c>
    </row>
    <row r="84" spans="1:1" x14ac:dyDescent="0.25">
      <c r="A84" t="s">
        <v>217</v>
      </c>
    </row>
    <row r="85" spans="1:1" x14ac:dyDescent="0.25">
      <c r="A85" t="s">
        <v>226</v>
      </c>
    </row>
  </sheetData>
  <sheetProtection algorithmName="SHA-512" hashValue="ktB0Gzk5viwTRfx2Pj6PdTK6yISUAwMxDBWnHyKTEF3lcnuz3Pdfe34eRX+efoy1+zXIel+SWQa5v0TvC9GDNA==" saltValue="yY2l5j/TMJpMu6KV202SHA==" spinCount="100000" sheet="1" selectLockedCells="1" selectUnlockedCells="1"/>
  <customSheetViews>
    <customSheetView guid="{3AA004D7-1BCB-479A-9134-355EA2FAD760}" state="hidden">
      <selection activeCell="C1" sqref="C1:C3"/>
      <pageMargins left="0.7" right="0.7" top="0.75" bottom="0.75" header="0.3" footer="0.3"/>
    </customSheetView>
  </customSheetViews>
  <conditionalFormatting sqref="A2:A85">
    <cfRule type="duplicateValues" dxfId="0" priority="1"/>
  </conditionalFormatting>
  <printOptions headings="1" gridLines="1"/>
  <pageMargins left="0.25" right="0.25" top="0.25" bottom="0.25" header="0.3" footer="0.3"/>
  <pageSetup paperSize="3" scale="7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K25" sqref="K25"/>
    </sheetView>
  </sheetViews>
  <sheetFormatPr defaultColWidth="9.140625" defaultRowHeight="12.75" x14ac:dyDescent="0.2"/>
  <cols>
    <col min="1" max="1" width="3.5703125" style="1" customWidth="1"/>
    <col min="2" max="2" width="57.28515625" style="1" customWidth="1"/>
    <col min="3" max="3" width="11.7109375" style="1" customWidth="1"/>
    <col min="4" max="4" width="25.7109375" style="1" customWidth="1"/>
    <col min="5" max="5" width="3.5703125" style="2" customWidth="1"/>
    <col min="6" max="16384" width="9.140625" style="1"/>
  </cols>
  <sheetData>
    <row r="1" spans="1:8" ht="23.25" x14ac:dyDescent="0.35">
      <c r="A1" s="30"/>
      <c r="B1" s="31" t="s">
        <v>95</v>
      </c>
      <c r="C1" s="29"/>
      <c r="D1" s="29"/>
      <c r="E1" s="22"/>
    </row>
    <row r="2" spans="1:8" x14ac:dyDescent="0.2">
      <c r="A2" s="7"/>
      <c r="B2" s="6"/>
      <c r="C2" s="6"/>
      <c r="D2" s="6"/>
      <c r="E2" s="5"/>
    </row>
    <row r="3" spans="1:8" x14ac:dyDescent="0.2">
      <c r="A3" s="30"/>
      <c r="B3" s="29"/>
      <c r="C3" s="29"/>
      <c r="D3" s="29"/>
      <c r="E3" s="22"/>
    </row>
    <row r="4" spans="1:8" ht="24.75" customHeight="1" x14ac:dyDescent="0.2">
      <c r="A4" s="11"/>
      <c r="B4" s="398" t="s">
        <v>94</v>
      </c>
      <c r="C4" s="399"/>
      <c r="D4" s="400"/>
      <c r="E4" s="8"/>
    </row>
    <row r="5" spans="1:8" ht="27.75" customHeight="1" x14ac:dyDescent="0.2">
      <c r="A5" s="11"/>
      <c r="B5" s="401" t="s">
        <v>93</v>
      </c>
      <c r="C5" s="402"/>
      <c r="D5" s="403"/>
      <c r="E5" s="8"/>
      <c r="F5" s="28"/>
      <c r="G5" s="27"/>
      <c r="H5" s="27"/>
    </row>
    <row r="6" spans="1:8" ht="39.75" customHeight="1" x14ac:dyDescent="0.2">
      <c r="A6" s="11"/>
      <c r="B6" s="404" t="s">
        <v>92</v>
      </c>
      <c r="C6" s="405"/>
      <c r="D6" s="406"/>
      <c r="E6" s="8"/>
      <c r="F6" s="28"/>
      <c r="G6" s="27"/>
      <c r="H6" s="27"/>
    </row>
    <row r="7" spans="1:8" x14ac:dyDescent="0.2">
      <c r="A7" s="11"/>
      <c r="B7" s="23" t="s">
        <v>91</v>
      </c>
      <c r="C7" s="22"/>
      <c r="D7" s="21" t="s">
        <v>86</v>
      </c>
      <c r="E7" s="8"/>
    </row>
    <row r="8" spans="1:8" x14ac:dyDescent="0.2">
      <c r="A8" s="11"/>
      <c r="B8" s="20" t="s">
        <v>90</v>
      </c>
      <c r="C8" s="5"/>
      <c r="D8" s="19" t="s">
        <v>84</v>
      </c>
      <c r="E8" s="8"/>
    </row>
    <row r="9" spans="1:8" x14ac:dyDescent="0.2">
      <c r="A9" s="11"/>
      <c r="B9" s="13"/>
      <c r="C9" s="18" t="s">
        <v>83</v>
      </c>
      <c r="D9" s="17" t="s">
        <v>82</v>
      </c>
      <c r="E9" s="8"/>
    </row>
    <row r="10" spans="1:8" x14ac:dyDescent="0.2">
      <c r="A10" s="11"/>
      <c r="B10" s="13" t="s">
        <v>81</v>
      </c>
      <c r="C10" s="12">
        <v>100000</v>
      </c>
      <c r="D10" s="82">
        <f>' Budget'!R118-' Budget'!F130</f>
        <v>0</v>
      </c>
      <c r="E10" s="8"/>
    </row>
    <row r="11" spans="1:8" x14ac:dyDescent="0.2">
      <c r="A11" s="11"/>
      <c r="B11" s="13" t="s">
        <v>89</v>
      </c>
      <c r="C11" s="26">
        <v>2.18E-2</v>
      </c>
      <c r="D11" s="37" cm="1">
        <f t="array" ref="D11:E11">' Budget'!O105:P105</f>
        <v>0</v>
      </c>
      <c r="E11" s="8">
        <v>0</v>
      </c>
    </row>
    <row r="12" spans="1:8" x14ac:dyDescent="0.2">
      <c r="A12" s="11"/>
      <c r="B12" s="13" t="s">
        <v>79</v>
      </c>
      <c r="C12" s="12">
        <f>+C10/(1+C11)</f>
        <v>97866.510080250533</v>
      </c>
      <c r="D12" s="12">
        <f>+D10/(1+D11)</f>
        <v>0</v>
      </c>
      <c r="E12" s="8"/>
    </row>
    <row r="13" spans="1:8" x14ac:dyDescent="0.2">
      <c r="A13" s="11"/>
      <c r="B13" s="10" t="s">
        <v>78</v>
      </c>
      <c r="C13" s="9">
        <f>+C10-C12</f>
        <v>2133.4899197494669</v>
      </c>
      <c r="D13" s="9">
        <f>+D10-D12</f>
        <v>0</v>
      </c>
      <c r="E13" s="8"/>
    </row>
    <row r="14" spans="1:8" x14ac:dyDescent="0.2">
      <c r="A14" s="11"/>
      <c r="B14" s="24" t="s">
        <v>88</v>
      </c>
      <c r="C14" s="25"/>
      <c r="D14" s="24"/>
      <c r="E14" s="8"/>
    </row>
    <row r="15" spans="1:8" x14ac:dyDescent="0.2">
      <c r="A15" s="11"/>
      <c r="B15" s="24" t="s">
        <v>88</v>
      </c>
      <c r="C15" s="25"/>
      <c r="D15" s="24"/>
      <c r="E15" s="8"/>
    </row>
    <row r="16" spans="1:8" x14ac:dyDescent="0.2">
      <c r="A16" s="11"/>
      <c r="B16" s="23" t="s">
        <v>87</v>
      </c>
      <c r="C16" s="22"/>
      <c r="D16" s="21" t="s">
        <v>86</v>
      </c>
      <c r="E16" s="8"/>
    </row>
    <row r="17" spans="1:5" x14ac:dyDescent="0.2">
      <c r="A17" s="11"/>
      <c r="B17" s="20" t="s">
        <v>85</v>
      </c>
      <c r="C17" s="5"/>
      <c r="D17" s="19" t="s">
        <v>84</v>
      </c>
      <c r="E17" s="8"/>
    </row>
    <row r="18" spans="1:5" x14ac:dyDescent="0.2">
      <c r="A18" s="11"/>
      <c r="B18" s="13"/>
      <c r="C18" s="18" t="s">
        <v>83</v>
      </c>
      <c r="D18" s="17" t="s">
        <v>82</v>
      </c>
      <c r="E18" s="8"/>
    </row>
    <row r="19" spans="1:5" x14ac:dyDescent="0.2">
      <c r="A19" s="11"/>
      <c r="B19" s="13" t="s">
        <v>81</v>
      </c>
      <c r="C19" s="12">
        <v>100000</v>
      </c>
      <c r="D19" s="16"/>
      <c r="E19" s="8"/>
    </row>
    <row r="20" spans="1:5" x14ac:dyDescent="0.2">
      <c r="A20" s="11"/>
      <c r="B20" s="13" t="s">
        <v>80</v>
      </c>
      <c r="C20" s="15">
        <v>2.18E-2</v>
      </c>
      <c r="D20" s="14"/>
      <c r="E20" s="8"/>
    </row>
    <row r="21" spans="1:5" x14ac:dyDescent="0.2">
      <c r="A21" s="11"/>
      <c r="B21" s="13" t="s">
        <v>79</v>
      </c>
      <c r="C21" s="12">
        <f>+C19/(1+C20)</f>
        <v>97866.510080250533</v>
      </c>
      <c r="D21" s="12">
        <f>+D19/(1+D20)</f>
        <v>0</v>
      </c>
      <c r="E21" s="8"/>
    </row>
    <row r="22" spans="1:5" x14ac:dyDescent="0.2">
      <c r="A22" s="11"/>
      <c r="B22" s="10" t="s">
        <v>78</v>
      </c>
      <c r="C22" s="9">
        <f>+C19-C21</f>
        <v>2133.4899197494669</v>
      </c>
      <c r="D22" s="9">
        <f>+D19-D21</f>
        <v>0</v>
      </c>
      <c r="E22" s="8"/>
    </row>
    <row r="23" spans="1:5" x14ac:dyDescent="0.2">
      <c r="A23" s="7"/>
      <c r="B23" s="6"/>
      <c r="C23" s="6"/>
      <c r="D23" s="6"/>
      <c r="E23" s="5"/>
    </row>
    <row r="24" spans="1:5" x14ac:dyDescent="0.2">
      <c r="A24" s="4"/>
      <c r="B24" s="4"/>
      <c r="C24" s="4"/>
      <c r="D24" s="4"/>
      <c r="E24" s="3"/>
    </row>
    <row r="26" spans="1:5" ht="15.75" x14ac:dyDescent="0.25">
      <c r="B26" s="407" t="s">
        <v>77</v>
      </c>
      <c r="C26" s="408"/>
      <c r="D26" s="409"/>
    </row>
    <row r="27" spans="1:5" ht="57.75" customHeight="1" x14ac:dyDescent="0.2">
      <c r="B27" s="410" t="s">
        <v>76</v>
      </c>
      <c r="C27" s="411"/>
      <c r="D27" s="412"/>
    </row>
    <row r="28" spans="1:5" ht="22.5" customHeight="1" x14ac:dyDescent="0.2">
      <c r="B28" s="413" t="s">
        <v>75</v>
      </c>
      <c r="C28" s="414"/>
      <c r="D28" s="415"/>
    </row>
    <row r="29" spans="1:5" ht="43.5" customHeight="1" x14ac:dyDescent="0.2">
      <c r="B29" s="410" t="s">
        <v>74</v>
      </c>
      <c r="C29" s="411"/>
      <c r="D29" s="412"/>
    </row>
    <row r="30" spans="1:5" ht="30" customHeight="1" x14ac:dyDescent="0.2">
      <c r="B30" s="410" t="s">
        <v>73</v>
      </c>
      <c r="C30" s="411"/>
      <c r="D30" s="412"/>
    </row>
    <row r="31" spans="1:5" ht="46.5" customHeight="1" x14ac:dyDescent="0.2">
      <c r="B31" s="410" t="s">
        <v>72</v>
      </c>
      <c r="C31" s="411"/>
      <c r="D31" s="412"/>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4674003D-CA10-4307-851F-FF4E827E907C}">
  <ds:schemaRefs>
    <ds:schemaRef ds:uri="http://schemas.microsoft.com/sharepoint/v3/contenttype/forms"/>
  </ds:schemaRefs>
</ds:datastoreItem>
</file>

<file path=customXml/itemProps2.xml><?xml version="1.0" encoding="utf-8"?>
<ds:datastoreItem xmlns:ds="http://schemas.openxmlformats.org/officeDocument/2006/customXml" ds:itemID="{21486D64-A7F7-4FBF-B594-B9AEE5B10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B99DE-017A-4CA8-BE1D-4C5A6D23C9C2}">
  <ds:schemaRefs>
    <ds:schemaRef ds:uri="14c63040-5e06-4c4a-8b07-ca5832d9b241"/>
    <ds:schemaRef ds:uri="http://purl.org/dc/elements/1.1/"/>
    <ds:schemaRef ds:uri="http://schemas.microsoft.com/office/2006/metadata/properties"/>
    <ds:schemaRef ds:uri="9324d023-3849-46fe-9182-6ce950756bea"/>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 Budget</vt:lpstr>
      <vt:lpstr> Sub Budget 1</vt:lpstr>
      <vt:lpstr> Match Budget</vt:lpstr>
      <vt:lpstr>DROP-DOWNS</vt:lpstr>
      <vt:lpstr>Indirect Cost Calculator</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340 345 359 Adult Education and Family Literacy Services Part VII</dc:title>
  <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2022-05-24T14:03:08Z</cp:lastPrinted>
  <dcterms:created xsi:type="dcterms:W3CDTF">2015-09-27T21:20:20Z</dcterms:created>
  <dcterms:modified xsi:type="dcterms:W3CDTF">2022-09-16T21:45:28Z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16 2022</vt:lpwstr>
  </property>
</Properties>
</file>