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dzou\Desktop\SCTASK0394234\"/>
    </mc:Choice>
  </mc:AlternateContent>
  <xr:revisionPtr revIDLastSave="0" documentId="13_ncr:1_{E50CA869-A791-4198-B700-006A90CE4E1F}" xr6:coauthVersionLast="45" xr6:coauthVersionMax="47" xr10:uidLastSave="{00000000-0000-0000-0000-000000000000}"/>
  <bookViews>
    <workbookView xWindow="-120" yWindow="-120" windowWidth="29040" windowHeight="15840" xr2:uid="{08A80D9A-F3F5-47B6-B4CA-8ABB292AA719}"/>
  </bookViews>
  <sheets>
    <sheet name="Instructions" sheetId="2" r:id="rId1"/>
    <sheet name="PreK-12 Calc" sheetId="1" r:id="rId2"/>
    <sheet name="FY24 Budget" sheetId="4" r:id="rId3"/>
    <sheet name="FY25 Part 1 Budget" sheetId="6" r:id="rId4"/>
    <sheet name="Notes" sheetId="5" state="hidden" r:id="rId5"/>
  </sheets>
  <externalReferences>
    <externalReference r:id="rId6"/>
    <externalReference r:id="rId7"/>
    <externalReference r:id="rId8"/>
  </externalReferences>
  <definedNames>
    <definedName name="dataDistr" localSheetId="2">[1]dataDistrictList!$A$1:$L$500</definedName>
    <definedName name="dataDistr" localSheetId="3">[1]dataDistrictList!$A$1:$L$500</definedName>
    <definedName name="dataDistr" localSheetId="0">[2]dataDistrictList!$A$1:$L$500</definedName>
    <definedName name="dataDistr" localSheetId="1">[3]dataDistrictList!$A$1:$L$500</definedName>
    <definedName name="dataDistr">[1]dataDistrictList!$A$1:$L$500</definedName>
    <definedName name="Line_11" localSheetId="2">[1]dataLookupValues!$A$158:$A$160</definedName>
    <definedName name="Line_11" localSheetId="3">[1]dataLookupValues!$A$158:$A$160</definedName>
    <definedName name="Line_11" localSheetId="0">[2]dataLookupValues!$A$161:$A$163</definedName>
    <definedName name="Line_11" localSheetId="1">[3]dataLookupValues!$A$161:$A$163</definedName>
    <definedName name="Line8Travel" localSheetId="2">[1]dataLookupValues!$A$138:$A$143</definedName>
    <definedName name="Line8Travel" localSheetId="3">[1]dataLookupValues!$A$138:$A$143</definedName>
    <definedName name="Line8Travel" localSheetId="0">[2]dataLookupValues!$A$141:$A$146</definedName>
    <definedName name="Line8Travel" localSheetId="1">[3]dataLookupValues!$A$141:$A$146</definedName>
    <definedName name="Line9OtherCosts" localSheetId="2">[1]dataLookupValues!$A$146:$A$154</definedName>
    <definedName name="Line9OtherCosts" localSheetId="3">[1]dataLookupValues!$A$146:$A$154</definedName>
    <definedName name="Line9OtherCosts" localSheetId="0">[2]dataLookupValues!$A$149:$A$157</definedName>
    <definedName name="Line9OtherCosts" localSheetId="1">[3]dataLookupValues!$A$149:$A$157</definedName>
    <definedName name="lstLn1" localSheetId="2">[1]dataLookupValues!$A$73:$A$75</definedName>
    <definedName name="lstLn1" localSheetId="3">[1]dataLookupValues!$A$73:$A$75</definedName>
    <definedName name="lstLn1" localSheetId="0">[2]dataLookupValues!$A$73:$A$75</definedName>
    <definedName name="lstLn1" localSheetId="1">[3]dataLookupValues!$A$73:$A$75</definedName>
    <definedName name="lstLn2" localSheetId="2">[1]dataLookupValues!$A$78:$A$89</definedName>
    <definedName name="lstLn2" localSheetId="3">[1]dataLookupValues!$A$78:$A$89</definedName>
    <definedName name="lstLn2" localSheetId="0">[2]dataLookupValues!$A$78:$A$89</definedName>
    <definedName name="lstLn2" localSheetId="1">[3]dataLookupValues!$A$78:$A$89</definedName>
    <definedName name="lstLn3" localSheetId="2">[1]dataLookupValues!$A$93:$A$97</definedName>
    <definedName name="lstLn3" localSheetId="3">[1]dataLookupValues!$A$93:$A$97</definedName>
    <definedName name="lstLn3" localSheetId="0">[2]dataLookupValues!$A$93:$A$97</definedName>
    <definedName name="lstLn3" localSheetId="1">[3]dataLookupValues!$A$93:$A$97</definedName>
    <definedName name="lstLn4" localSheetId="2">[1]dataLookupValues!$A$100:$A$108</definedName>
    <definedName name="lstLn4" localSheetId="3">[1]dataLookupValues!$A$100:$A$108</definedName>
    <definedName name="lstLn4" localSheetId="0">[2]dataLookupValues!$A$100:$A$109</definedName>
    <definedName name="lstLn4" localSheetId="1">[3]dataLookupValues!$A$100:$A$109</definedName>
    <definedName name="lstLn6" localSheetId="2">[1]dataLookupValues!$A$117:$A$125</definedName>
    <definedName name="lstLn6" localSheetId="3">[1]dataLookupValues!$A$117:$A$125</definedName>
    <definedName name="lstLn6" localSheetId="0">[2]dataLookupValues!$A$118:$A$125</definedName>
    <definedName name="lstLn6" localSheetId="1">[3]dataLookupValues!$A$118:$A$125</definedName>
    <definedName name="lstLn7" localSheetId="2">[1]dataLookupValues!$A$128:$A$135</definedName>
    <definedName name="lstLn7" localSheetId="3">[1]dataLookupValues!$A$128:$A$135</definedName>
    <definedName name="lstLn7" localSheetId="0">[2]dataLookupValues!$A$129:$A$138</definedName>
    <definedName name="lstLn7" localSheetId="1">[3]dataLookupValues!$A$129:$A$138</definedName>
    <definedName name="lstLn8" localSheetId="2">[1]dataLookupValues!$A$138:$A$143</definedName>
    <definedName name="lstLn8" localSheetId="3">[1]dataLookupValues!$A$138:$A$143</definedName>
    <definedName name="lstLn8" localSheetId="0">[2]dataLookupValues!$A$141:$A$146</definedName>
    <definedName name="lstLn8" localSheetId="1">[3]dataLookupValues!$A$141:$A$146</definedName>
    <definedName name="lstLn8">[1]dataLookupValues!$A$138:$A$143</definedName>
    <definedName name="_xlnm.Print_Area" localSheetId="2">'FY24 Budget'!$A$1:$AA$93</definedName>
    <definedName name="_xlnm.Print_Area" localSheetId="3">'FY25 Part 1 Budget'!$A$1:$AA$93</definedName>
    <definedName name="_xlnm.Print_Titles" localSheetId="2">'FY24 Budget'!$2:$6</definedName>
    <definedName name="_xlnm.Print_Titles" localSheetId="3">'FY25 Part 1 Budget'!$2:$6</definedName>
    <definedName name="TotalLowInc" localSheetId="2">#REF!</definedName>
    <definedName name="TotalLowInc" localSheetId="3">#REF!</definedName>
    <definedName name="TotalLowInc" localSheetId="0">#REF!</definedName>
    <definedName name="TotalLowInc" localSheetId="1">#REF!</definedName>
    <definedName name="TotalLowInc">#REF!</definedName>
    <definedName name="TotPrivEnr" localSheetId="2">#REF!</definedName>
    <definedName name="TotPrivEnr" localSheetId="3">#REF!</definedName>
    <definedName name="TotPrivEnr" localSheetId="0">#REF!</definedName>
    <definedName name="TotPrivEnr" localSheetId="1">#REF!</definedName>
    <definedName name="TotPrivEnr">#REF!</definedName>
    <definedName name="valAddr1" localSheetId="2">[1]dataLookupValues!$B$2</definedName>
    <definedName name="valAddr1" localSheetId="3">[1]dataLookupValues!$B$2</definedName>
    <definedName name="valAddr1" localSheetId="0">[2]dataLookupValues!$B$2</definedName>
    <definedName name="valAddr1" localSheetId="1">[3]dataLookupValues!$B$2</definedName>
    <definedName name="valAddr1">[1]dataLookupValues!$B$2</definedName>
    <definedName name="valCtyStZip" localSheetId="2">[1]dataLookupValues!$B$4</definedName>
    <definedName name="valCtyStZip" localSheetId="3">[1]dataLookupValues!$B$4</definedName>
    <definedName name="valCtyStZip" localSheetId="0">[2]dataLookupValues!$B$4</definedName>
    <definedName name="valCtyStZip" localSheetId="1">[3]dataLookupValues!$B$4</definedName>
    <definedName name="valCtyStZip">[1]dataLookupValues!$B$4</definedName>
    <definedName name="valDistLIper" localSheetId="2">#REF!</definedName>
    <definedName name="valDistLIper" localSheetId="3">#REF!</definedName>
    <definedName name="valDistLIper" localSheetId="0">#REF!</definedName>
    <definedName name="valDistLIper" localSheetId="1">#REF!</definedName>
    <definedName name="valDistLIper">#REF!</definedName>
    <definedName name="valDistr" localSheetId="2">[1]dataLookupValues!$B$28</definedName>
    <definedName name="valDistr" localSheetId="3">[1]dataLookupValues!$B$28</definedName>
    <definedName name="valDistr" localSheetId="0">[2]dataLookupValues!$B$28</definedName>
    <definedName name="valDistr" localSheetId="1">[3]dataLookupValues!$B$28</definedName>
    <definedName name="valDistr">[1]dataLookupValues!$B$28</definedName>
    <definedName name="valDistrName" localSheetId="2">[1]dataLookupValues!$B$1</definedName>
    <definedName name="valDistrName" localSheetId="3">[1]dataLookupValues!$B$1</definedName>
    <definedName name="valDistrName" localSheetId="0">[2]dataLookupValues!$B$1</definedName>
    <definedName name="valDistrName" localSheetId="1">[3]dataLookupValues!$B$1</definedName>
    <definedName name="valDistrName">[1]dataLookupValues!$B$1</definedName>
    <definedName name="valminPerPupilTotal" localSheetId="2">#REF!</definedName>
    <definedName name="valminPerPupilTotal" localSheetId="3">#REF!</definedName>
    <definedName name="valminPerPupilTotal" localSheetId="0">#REF!</definedName>
    <definedName name="valminPerPupilTotal" localSheetId="1">#REF!</definedName>
    <definedName name="valminPerPupilTotal">#REF!</definedName>
    <definedName name="valNonPrivEnr" localSheetId="2">#REF!</definedName>
    <definedName name="valNonPrivEnr" localSheetId="3">#REF!</definedName>
    <definedName name="valNonPrivEnr" localSheetId="0">#REF!</definedName>
    <definedName name="valNonPrivEnr" localSheetId="1">#REF!</definedName>
    <definedName name="valNonPrivEnr">#REF!</definedName>
    <definedName name="ValNonPub_Col_C" localSheetId="2">#REF!</definedName>
    <definedName name="ValNonPub_Col_C" localSheetId="3">#REF!</definedName>
    <definedName name="ValNonPub_Col_C" localSheetId="0">#REF!</definedName>
    <definedName name="ValNonPub_Col_C" localSheetId="1">#REF!</definedName>
    <definedName name="ValNonPub_Col_C">#REF!</definedName>
    <definedName name="valorg4code" localSheetId="2">[1]dataLookupValues!$D$1</definedName>
    <definedName name="valorg4code" localSheetId="3">[1]dataLookupValues!$D$1</definedName>
    <definedName name="valorg4code" localSheetId="0">[2]dataLookupValues!$D$1</definedName>
    <definedName name="valorg4code" localSheetId="1">[3]dataLookupValues!$D$1</definedName>
    <definedName name="valorg4code">[1]dataLookupValues!$D$1</definedName>
    <definedName name="valParent" localSheetId="2">#REF!</definedName>
    <definedName name="valParent" localSheetId="3">#REF!</definedName>
    <definedName name="valParent" localSheetId="0">#REF!</definedName>
    <definedName name="valParent" localSheetId="1">#REF!</definedName>
    <definedName name="valParent">#REF!</definedName>
    <definedName name="valPD" localSheetId="2">#REF!</definedName>
    <definedName name="valPD" localSheetId="3">#REF!</definedName>
    <definedName name="valPD" localSheetId="0">#REF!</definedName>
    <definedName name="valPD" localSheetId="1">#REF!</definedName>
    <definedName name="valPD">#REF!</definedName>
    <definedName name="valReqReserv" localSheetId="2">#REF!</definedName>
    <definedName name="valReqReserv" localSheetId="3">#REF!</definedName>
    <definedName name="valReqReserv" localSheetId="0">#REF!</definedName>
    <definedName name="valReqReserv" localSheetId="1">#REF!</definedName>
    <definedName name="valReqReserv">#REF!</definedName>
    <definedName name="valSchAlloc" localSheetId="2">#REF!</definedName>
    <definedName name="valSchAlloc" localSheetId="3">#REF!</definedName>
    <definedName name="valSchAlloc" localSheetId="0">#REF!</definedName>
    <definedName name="valSchAlloc" localSheetId="1">#REF!</definedName>
    <definedName name="valSchAlloc">#REF!</definedName>
    <definedName name="valSchAlloc_F2" localSheetId="2">#REF!</definedName>
    <definedName name="valSchAlloc_F2" localSheetId="3">#REF!</definedName>
    <definedName name="valSchAlloc_F2" localSheetId="0">#REF!</definedName>
    <definedName name="valSchAlloc_F2" localSheetId="1">#REF!</definedName>
    <definedName name="valSchAlloc_F2">#REF!</definedName>
    <definedName name="valSwitchFormula" localSheetId="2">#REF!</definedName>
    <definedName name="valSwitchFormula" localSheetId="3">#REF!</definedName>
    <definedName name="valSwitchFormula" localSheetId="0">#REF!</definedName>
    <definedName name="valSwitchFormula" localSheetId="1">#REF!</definedName>
    <definedName name="valSwitchFormula">#REF!</definedName>
    <definedName name="valTIAlloc" localSheetId="2">#REF!</definedName>
    <definedName name="valTIAlloc" localSheetId="3">#REF!</definedName>
    <definedName name="valTIAlloc" localSheetId="0">#REF!</definedName>
    <definedName name="valTIAlloc" localSheetId="1">#REF!</definedName>
    <definedName name="valTIAlloc">#REF!</definedName>
    <definedName name="valTILn1" localSheetId="2">'FY24 Budget'!$P$18</definedName>
    <definedName name="valTILn1" localSheetId="3">'FY25 Part 1 Budget'!$P$18</definedName>
    <definedName name="valTILn1" localSheetId="0">#REF!</definedName>
    <definedName name="valTILn1" localSheetId="1">#REF!</definedName>
    <definedName name="valTILn1">#REF!</definedName>
    <definedName name="valTILn10" localSheetId="2">'FY24 Budget'!$P$81</definedName>
    <definedName name="valTILn10" localSheetId="3">'FY25 Part 1 Budget'!$P$81</definedName>
    <definedName name="valTILn10" localSheetId="0">#REF!</definedName>
    <definedName name="valTILn10" localSheetId="1">#REF!</definedName>
    <definedName name="valTILn10">#REF!</definedName>
    <definedName name="valTILn11" localSheetId="2">'FY24 Budget'!$P$89</definedName>
    <definedName name="valTILn11" localSheetId="3">'FY25 Part 1 Budget'!$P$89</definedName>
    <definedName name="valTILn11" localSheetId="0">#REF!</definedName>
    <definedName name="valTILn11" localSheetId="1">#REF!</definedName>
    <definedName name="valTILn11">#REF!</definedName>
    <definedName name="valTILn2" localSheetId="2">'FY24 Budget'!$P$27</definedName>
    <definedName name="valTILn2" localSheetId="3">'FY25 Part 1 Budget'!$P$27</definedName>
    <definedName name="valTILn2" localSheetId="0">#REF!</definedName>
    <definedName name="valTILn2" localSheetId="1">#REF!</definedName>
    <definedName name="valTILn2">#REF!</definedName>
    <definedName name="valTILn3" localSheetId="2">'FY24 Budget'!$P$33</definedName>
    <definedName name="valTILn3" localSheetId="3">'FY25 Part 1 Budget'!$P$33</definedName>
    <definedName name="valTILn3" localSheetId="0">#REF!</definedName>
    <definedName name="valTILn3" localSheetId="1">#REF!</definedName>
    <definedName name="valTILn3">#REF!</definedName>
    <definedName name="valTILn4" localSheetId="2">'FY24 Budget'!$P$40</definedName>
    <definedName name="valTILn4" localSheetId="3">'FY25 Part 1 Budget'!$P$40</definedName>
    <definedName name="valTILn4" localSheetId="0">#REF!</definedName>
    <definedName name="valTILn4" localSheetId="1">#REF!</definedName>
    <definedName name="valTILn4">#REF!</definedName>
    <definedName name="valTILn5a" localSheetId="2">'FY24 Budget'!$P$42</definedName>
    <definedName name="valTILn5a" localSheetId="3">'FY25 Part 1 Budget'!$P$42</definedName>
    <definedName name="valTILn5a" localSheetId="0">#REF!</definedName>
    <definedName name="valTILn5a" localSheetId="1">#REF!</definedName>
    <definedName name="valTILn5a">#REF!</definedName>
    <definedName name="valTILn5b" localSheetId="2">'FY24 Budget'!$P$43</definedName>
    <definedName name="valTILn5b" localSheetId="3">'FY25 Part 1 Budget'!$P$43</definedName>
    <definedName name="valTILn5b" localSheetId="0">#REF!</definedName>
    <definedName name="valTILn5b" localSheetId="1">#REF!</definedName>
    <definedName name="valTILn5b">#REF!</definedName>
    <definedName name="valTILn6" localSheetId="2">'FY24 Budget'!$P$58</definedName>
    <definedName name="valTILn6" localSheetId="3">'FY25 Part 1 Budget'!$P$58</definedName>
    <definedName name="valTILn6" localSheetId="0">#REF!</definedName>
    <definedName name="valTILn6" localSheetId="1">#REF!</definedName>
    <definedName name="valTILn6">#REF!</definedName>
    <definedName name="valTILn7" localSheetId="2">'FY24 Budget'!$P$65</definedName>
    <definedName name="valTILn7" localSheetId="3">'FY25 Part 1 Budget'!$P$65</definedName>
    <definedName name="valTILn7" localSheetId="0">#REF!</definedName>
    <definedName name="valTILn7" localSheetId="1">#REF!</definedName>
    <definedName name="valTILn7">#REF!</definedName>
    <definedName name="valTILn8" localSheetId="2">'FY24 Budget'!$P$72</definedName>
    <definedName name="valTILn8" localSheetId="3">'FY25 Part 1 Budget'!$P$72</definedName>
    <definedName name="valTILn8" localSheetId="0">#REF!</definedName>
    <definedName name="valTILn8" localSheetId="1">#REF!</definedName>
    <definedName name="valTILn8">#REF!</definedName>
    <definedName name="valTILn9" localSheetId="2">'FY24 Budget'!$P$79</definedName>
    <definedName name="valTILn9" localSheetId="3">'FY25 Part 1 Budget'!$P$79</definedName>
    <definedName name="valTILn9" localSheetId="0">#REF!</definedName>
    <definedName name="valTILn9" localSheetId="1">#REF!</definedName>
    <definedName name="valTILn9">#REF!</definedName>
    <definedName name="valTIoptionA" localSheetId="2">#REF!</definedName>
    <definedName name="valTIoptionA" localSheetId="3">#REF!</definedName>
    <definedName name="valTIoptionA" localSheetId="0">#REF!</definedName>
    <definedName name="valTIoptionA" localSheetId="1">#REF!</definedName>
    <definedName name="valTIoptionA">#REF!</definedName>
    <definedName name="valTITot" localSheetId="2">'FY24 Budget'!$P$91</definedName>
    <definedName name="valTITot" localSheetId="3">'FY25 Part 1 Budget'!$P$91</definedName>
    <definedName name="valTITot" localSheetId="0">#REF!</definedName>
    <definedName name="valTITot" localSheetId="1">#REF!</definedName>
    <definedName name="valTITo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1" l="1"/>
  <c r="C20" i="1"/>
  <c r="C8" i="1"/>
  <c r="D20" i="1"/>
  <c r="C29" i="1"/>
  <c r="D26" i="1"/>
  <c r="P52" i="6" s="1"/>
  <c r="C5" i="1"/>
  <c r="P60" i="4" l="1"/>
  <c r="P65" i="4" s="1"/>
  <c r="C26" i="1"/>
  <c r="P52" i="4" s="1"/>
  <c r="P89" i="6"/>
  <c r="P79" i="6"/>
  <c r="P72" i="6"/>
  <c r="P61" i="6"/>
  <c r="P60" i="6"/>
  <c r="N38" i="6"/>
  <c r="M38" i="6"/>
  <c r="N37" i="6"/>
  <c r="M37" i="6"/>
  <c r="N36" i="6"/>
  <c r="M36" i="6"/>
  <c r="M40" i="6" s="1"/>
  <c r="N35" i="6"/>
  <c r="N40" i="6" s="1"/>
  <c r="M35" i="6"/>
  <c r="P33" i="6"/>
  <c r="M33" i="6"/>
  <c r="N31" i="6"/>
  <c r="N30" i="6"/>
  <c r="N29" i="6"/>
  <c r="N33" i="6" s="1"/>
  <c r="P27" i="6"/>
  <c r="M27" i="6"/>
  <c r="N25" i="6"/>
  <c r="N24" i="6"/>
  <c r="N23" i="6"/>
  <c r="N22" i="6"/>
  <c r="N21" i="6"/>
  <c r="N20" i="6"/>
  <c r="N27" i="6" s="1"/>
  <c r="P18" i="6"/>
  <c r="N18" i="6"/>
  <c r="M18" i="6"/>
  <c r="N16" i="6"/>
  <c r="N15" i="6"/>
  <c r="N14" i="6"/>
  <c r="B2" i="1"/>
  <c r="B42" i="5"/>
  <c r="N14" i="4"/>
  <c r="N15" i="4"/>
  <c r="N16" i="4"/>
  <c r="M18" i="4"/>
  <c r="N18" i="4"/>
  <c r="P18" i="4"/>
  <c r="N20" i="4"/>
  <c r="N27" i="4" s="1"/>
  <c r="N21" i="4"/>
  <c r="N22" i="4"/>
  <c r="N23" i="4"/>
  <c r="N24" i="4"/>
  <c r="N25" i="4"/>
  <c r="M27" i="4"/>
  <c r="P27" i="4"/>
  <c r="N29" i="4"/>
  <c r="N33" i="4" s="1"/>
  <c r="N30" i="4"/>
  <c r="N31" i="4"/>
  <c r="M33" i="4"/>
  <c r="P33" i="4"/>
  <c r="M35" i="4"/>
  <c r="N35" i="4"/>
  <c r="N40" i="4" s="1"/>
  <c r="M36" i="4"/>
  <c r="M40" i="4" s="1"/>
  <c r="N36" i="4"/>
  <c r="M37" i="4"/>
  <c r="N37" i="4"/>
  <c r="M38" i="4"/>
  <c r="N38" i="4"/>
  <c r="P43" i="4"/>
  <c r="P72" i="4"/>
  <c r="P79" i="4"/>
  <c r="P89" i="4"/>
  <c r="P65" i="6" l="1"/>
  <c r="C15" i="1"/>
  <c r="C16" i="1" s="1"/>
  <c r="P53" i="4" s="1"/>
  <c r="C21" i="1"/>
  <c r="C23" i="1" s="1"/>
  <c r="P51" i="4" s="1"/>
  <c r="D23" i="1"/>
  <c r="P51" i="6" s="1"/>
  <c r="P42" i="6"/>
  <c r="P49" i="6" s="1"/>
  <c r="P42" i="4"/>
  <c r="P49" i="4" s="1"/>
  <c r="D30" i="1"/>
  <c r="D31" i="1" s="1"/>
  <c r="P35" i="6" s="1"/>
  <c r="C30" i="1"/>
  <c r="C31" i="1" s="1"/>
  <c r="P35" i="4" s="1"/>
  <c r="P40" i="4" s="1"/>
  <c r="P58" i="4" l="1"/>
  <c r="P91" i="4" s="1"/>
  <c r="C33" i="1"/>
  <c r="D33" i="1"/>
  <c r="P53" i="6"/>
  <c r="P58" i="6" s="1"/>
  <c r="P40" i="6"/>
  <c r="E33" i="1" l="1"/>
  <c r="P9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B17C8FC8-0FAB-4A8E-9566-745C8333D852}">
      <text>
        <r>
          <rPr>
            <sz val="9"/>
            <color indexed="81"/>
            <rFont val="Tahoma"/>
            <family val="2"/>
          </rPr>
          <t xml:space="preserve">Flexed amounts are indicated in the Title IIA grant budget only.
</t>
        </r>
      </text>
    </comment>
  </commentList>
</comments>
</file>

<file path=xl/sharedStrings.xml><?xml version="1.0" encoding="utf-8"?>
<sst xmlns="http://schemas.openxmlformats.org/spreadsheetml/2006/main" count="324" uniqueCount="99">
  <si>
    <t>District Name:</t>
  </si>
  <si>
    <t>Number of Schools:</t>
  </si>
  <si>
    <t>FY24</t>
  </si>
  <si>
    <t>MATERIALS PURCHASE</t>
  </si>
  <si>
    <t>per grantee est. cost</t>
  </si>
  <si>
    <t>LITERACY LEADERS NETWORK</t>
  </si>
  <si>
    <t>est. cost per school</t>
  </si>
  <si>
    <t>number of schools</t>
  </si>
  <si>
    <t>total Network cost</t>
  </si>
  <si>
    <t>PROFESSIONAL DEVELOPMENT</t>
  </si>
  <si>
    <t>est. cost for first PD site</t>
  </si>
  <si>
    <t># of additional PD Sites</t>
  </si>
  <si>
    <t>est. cost per additional site</t>
  </si>
  <si>
    <t>est. cost per grantee</t>
  </si>
  <si>
    <t>CUSTOMIZED SUPPORT from Literacy Consultant</t>
  </si>
  <si>
    <t>EDUCATOR STIPENDS</t>
  </si>
  <si>
    <t>TOTAL GRANT REQUEST</t>
  </si>
  <si>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</si>
  <si>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</si>
  <si>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</si>
  <si>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</si>
  <si>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</si>
  <si>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</si>
  <si>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</si>
  <si>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</si>
  <si>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</si>
  <si>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</si>
  <si>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</si>
  <si>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</si>
  <si>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</si>
  <si>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</si>
  <si>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</si>
  <si>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</si>
  <si>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</si>
  <si>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</si>
  <si>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</si>
  <si>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</si>
  <si>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</si>
  <si>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Educator Stipends</t>
  </si>
  <si>
    <t>flat</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</si>
  <si>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</si>
  <si>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</si>
  <si>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</si>
  <si>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</si>
  <si>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</si>
  <si>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</si>
  <si>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</si>
  <si>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</si>
  <si>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Professional Development</t>
  </si>
  <si>
    <t>Literacy Consultant</t>
  </si>
  <si>
    <t>Monthly Network for Literacy Leaders</t>
  </si>
  <si>
    <t>SUPPLIES AND MATERIALS:</t>
  </si>
  <si>
    <t>Materials Purchase</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</si>
  <si>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</si>
  <si>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</si>
  <si>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</si>
  <si>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</si>
  <si>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</si>
  <si>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</si>
  <si>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</si>
  <si>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Column1</t>
  </si>
  <si>
    <t>Column2</t>
  </si>
  <si>
    <t>Column3</t>
  </si>
  <si>
    <t>Column4</t>
  </si>
  <si>
    <t>Column5</t>
  </si>
  <si>
    <t>Column6</t>
  </si>
  <si>
    <t>Column7</t>
  </si>
  <si>
    <t>Column8</t>
  </si>
  <si>
    <t>Everett Public Schools</t>
  </si>
  <si>
    <t>New Bedford Public Schools</t>
  </si>
  <si>
    <t>Revere Public Schools</t>
  </si>
  <si>
    <t>Salem Public Schools</t>
  </si>
  <si>
    <t>$345,780 </t>
  </si>
  <si>
    <t>$229,000 </t>
  </si>
  <si>
    <t>$187,000 </t>
  </si>
  <si>
    <t>$281,200 </t>
  </si>
  <si>
    <t>$182,586 </t>
  </si>
  <si>
    <t>$209,360 </t>
  </si>
  <si>
    <t>$184,687 </t>
  </si>
  <si>
    <t>FY25 Part 1</t>
  </si>
  <si>
    <t>10/1/23 - 6/30/24</t>
  </si>
  <si>
    <t>Barnstable Public Schools</t>
  </si>
  <si>
    <t>Fall River Public Schools</t>
  </si>
  <si>
    <t>Framingham Public Schools</t>
  </si>
  <si>
    <t>KIPP Academy Boston</t>
  </si>
  <si>
    <t>KIPP Academy Lynn</t>
  </si>
  <si>
    <t>Malden Public Schools</t>
  </si>
  <si>
    <t>Marlborough Public Schools</t>
  </si>
  <si>
    <t>Milford Public Schools</t>
  </si>
  <si>
    <t>Peabody Public Schools</t>
  </si>
  <si>
    <t>Fall River Public Schols</t>
  </si>
  <si>
    <t>SCREENER PURCHASE</t>
  </si>
  <si>
    <t>SCREENER PD</t>
  </si>
  <si>
    <t>Column9</t>
  </si>
  <si>
    <t>7/1/24 - 8/31/24</t>
  </si>
  <si>
    <t>Column10</t>
  </si>
  <si>
    <r>
      <t xml:space="preserve">INSTRUCTIONS 
</t>
    </r>
    <r>
      <rPr>
        <sz val="12"/>
        <color theme="1"/>
        <rFont val="Calibri"/>
        <family val="2"/>
        <scheme val="minor"/>
      </rPr>
      <t xml:space="preserve">•    Select your district name in cell B1                                                                                                   
•    All numbers from the Calculations Tab will automatically populate the budget year tabs; do not manually enter any numbers onto the budget year tabs except for Indirect Cost and/or FICA.                                                                                                                                         •    If you use indirect costs, you may go directly to the Budget tabs for each year to input your approved indirect cost section 10. This cost is not included on the calculation tab.  You may also go directly to the budget tabs, cell P46, if you are including FICA expenses.                                                                                                                                                        •    Please fill in your LEA Name and LEA Number at the top of each Budget Year Tab
•    The calculations tab contains all of the items allowable in the "Fund Use" document. 
•    We have provided estimates of cost for all of the items.  Adjustments may be made as you are prepared to expend the funds.
</t>
    </r>
  </si>
  <si>
    <t>509 or 510</t>
  </si>
  <si>
    <t>Growing Literacy Equity Across Massachusetts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</si>
</sst>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164" formatCode="&quot;$&quot;#,##0"/>
    <numFmt numFmtId="165" formatCode="00000"/>
    <numFmt numFmtId="166" formatCode="0.0%"/>
  </numFmts>
  <fonts count="33"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0"/>
      <name val="Times New Roman"/>
      <family val="1"/>
    </font>
    <font>
      <sz val="10"/>
      <name val="Arial"/>
      <family val="2"/>
    </font>
    <font>
      <b/>
      <sz val="10"/>
      <name val="Arial"/>
      <family val="2"/>
    </font>
    <font>
      <b/>
      <sz val="10"/>
      <name val="Times New Roman"/>
      <family val="1"/>
    </font>
    <font>
      <sz val="11"/>
      <color indexed="8"/>
      <name val="Calibri"/>
      <family val="2"/>
    </font>
    <font>
      <sz val="9"/>
      <name val="Arial"/>
      <family val="2"/>
    </font>
    <font>
      <b/>
      <sz val="9"/>
      <name val="Arial"/>
      <family val="2"/>
    </font>
    <font>
      <b/>
      <sz val="8"/>
      <name val="Arial"/>
      <family val="2"/>
    </font>
    <font>
      <sz val="10"/>
      <color indexed="16"/>
      <name val="Arial"/>
      <family val="2"/>
    </font>
    <font>
      <sz val="9"/>
      <name val="Times New Roman"/>
      <family val="1"/>
    </font>
    <font>
      <sz val="8"/>
      <color indexed="10"/>
      <name val="Arial"/>
      <family val="2"/>
    </font>
    <font>
      <sz val="8"/>
      <name val="Times New Roman"/>
      <family val="1"/>
    </font>
    <font>
      <i/>
      <sz val="10"/>
      <name val="Arial"/>
      <family val="2"/>
    </font>
    <font>
      <b/>
      <sz val="12"/>
      <name val="Times New Roman"/>
      <family val="1"/>
    </font>
    <font>
      <b/>
      <sz val="11"/>
      <name val="Arial"/>
      <family val="2"/>
    </font>
    <font>
      <sz val="12"/>
      <name val="Arial"/>
      <family val="2"/>
    </font>
    <font>
      <sz val="11"/>
      <name val="Arial"/>
      <family val="2"/>
    </font>
    <font>
      <b/>
      <i/>
      <sz val="10"/>
      <name val="Arial"/>
      <family val="2"/>
    </font>
    <font>
      <b/>
      <sz val="12"/>
      <color indexed="10"/>
      <name val="Arial"/>
      <family val="2"/>
    </font>
    <font>
      <b/>
      <sz val="10"/>
      <color indexed="10"/>
      <name val="Arial"/>
      <family val="2"/>
    </font>
    <font>
      <b/>
      <sz val="12"/>
      <name val="Arial"/>
      <family val="2"/>
    </font>
    <font>
      <sz val="10"/>
      <color indexed="10"/>
      <name val="Arial"/>
      <family val="2"/>
    </font>
    <font>
      <b/>
      <sz val="10"/>
      <color indexed="10"/>
      <name val="Times New Roman"/>
      <family val="1"/>
    </font>
    <font>
      <u/>
      <sz val="10"/>
      <color indexed="12"/>
      <name val="Arial"/>
      <family val="2"/>
    </font>
    <font>
      <sz val="9"/>
      <color indexed="81"/>
      <name val="Tahoma"/>
      <family val="2"/>
    </font>
    <font>
      <sz val="8"/>
      <name val="Calibri"/>
      <family val="2"/>
      <scheme val="minor"/>
    </font>
    <font>
      <sz val="11"/>
      <name val="Calibri"/>
      <family val="2"/>
      <scheme val="minor"/>
    </font>
    <font>
      <sz val="11"/>
      <name val="Calibri"/>
      <family val="2"/>
    </font>
  </fonts>
  <fills count="12">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lightGray">
        <fgColor indexed="47"/>
        <bgColor indexed="47"/>
      </patternFill>
    </fill>
    <fill>
      <patternFill patternType="solid">
        <fgColor theme="7" tint="0.79998168889431442"/>
        <bgColor indexed="64"/>
      </patternFill>
    </fill>
    <fill>
      <patternFill patternType="solid">
        <fgColor indexed="26"/>
        <bgColor indexed="64"/>
      </patternFill>
    </fill>
    <fill>
      <patternFill patternType="solid">
        <fgColor theme="4"/>
        <bgColor theme="4"/>
      </patternFill>
    </fill>
    <fill>
      <patternFill patternType="solid">
        <fgColor theme="4" tint="0.79998168889431442"/>
        <bgColor theme="4" tint="0.79998168889431442"/>
      </patternFill>
    </fill>
  </fills>
  <borders count="58">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style="thin">
        <color indexed="64"/>
      </bottom>
      <diagonal/>
    </border>
    <border>
      <left/>
      <right/>
      <top/>
      <bottom style="thin">
        <color auto="1"/>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bottom/>
      <diagonal/>
    </border>
    <border>
      <left/>
      <right/>
      <top style="thin">
        <color auto="1"/>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47"/>
      </left>
      <right/>
      <top/>
      <bottom style="thin">
        <color indexed="47"/>
      </bottom>
      <diagonal/>
    </border>
    <border>
      <left style="thin">
        <color indexed="47"/>
      </left>
      <right style="thin">
        <color indexed="47"/>
      </right>
      <top/>
      <bottom style="thin">
        <color indexed="47"/>
      </bottom>
      <diagonal/>
    </border>
    <border>
      <left/>
      <right style="thin">
        <color indexed="47"/>
      </right>
      <top/>
      <bottom style="thin">
        <color indexed="47"/>
      </bottom>
      <diagonal/>
    </border>
    <border>
      <left style="thin">
        <color indexed="47"/>
      </left>
      <right/>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bottom style="thin">
        <color theme="4" tint="0.39997558519241921"/>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style="medium">
        <color indexed="64"/>
      </left>
      <right style="thin">
        <color indexed="64"/>
      </right>
      <top style="thin">
        <color indexed="64"/>
      </top>
      <bottom style="thin">
        <color indexed="64"/>
      </bottom>
      <diagonal/>
    </border>
    <border>
      <left/>
      <right style="medium">
        <color indexed="64"/>
      </right>
      <top style="thin">
        <color auto="1"/>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right/>
      <top style="thin">
        <color indexed="64"/>
      </top>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4">
    <xf numFmtId="0" fontId="0" fillId="0" borderId="0"/>
    <xf numFmtId="44" fontId="9" fillId="0" borderId="0" applyFont="0" applyFill="0" applyBorder="0" applyAlignment="0" applyProtection="0"/>
    <xf numFmtId="44" fontId="6" fillId="0" borderId="0" applyFont="0" applyFill="0" applyBorder="0" applyAlignment="0" applyProtection="0"/>
    <xf numFmtId="0" fontId="28" fillId="0" borderId="0" applyNumberFormat="0" applyFill="0" applyBorder="0" applyAlignment="0" applyProtection="0">
      <alignment vertical="top"/>
      <protection locked="0"/>
    </xf>
  </cellStyleXfs>
  <cellXfs count="378">
    <xf numFmtId="0" fontId="0" fillId="0" borderId="0" xfId="0"/>
    <xf numFmtId="6" fontId="0" fillId="0" borderId="0" xfId="0" applyNumberFormat="1"/>
    <xf numFmtId="0" fontId="2" fillId="0" borderId="0" xfId="0" applyFont="1"/>
    <xf numFmtId="0" fontId="2" fillId="0" borderId="0" xfId="0" applyFont="1" applyAlignment="1">
      <alignment wrapText="1"/>
    </xf>
    <xf numFmtId="164" fontId="0" fillId="0" borderId="0" xfId="0" applyNumberFormat="1"/>
    <xf numFmtId="0" fontId="0" fillId="0" borderId="0" xfId="0" applyAlignment="1">
      <alignment wrapText="1"/>
    </xf>
    <xf numFmtId="0" fontId="0" fillId="2" borderId="0" xfId="0" applyFill="1" applyProtection="1">
      <protection locked="0"/>
    </xf>
    <xf numFmtId="0" fontId="3" fillId="2" borderId="1" xfId="0" applyFont="1" applyFill="1" applyBorder="1" applyAlignment="1">
      <alignment vertical="top" wrapText="1"/>
    </xf>
    <xf numFmtId="0" fontId="0" fillId="0" borderId="0" xfId="0" applyProtection="1">
      <protection hidden="1"/>
    </xf>
    <xf numFmtId="0" fontId="5" fillId="0" borderId="0" xfId="0" applyFont="1" applyProtection="1">
      <protection hidden="1"/>
    </xf>
    <xf numFmtId="0" fontId="6" fillId="0" borderId="0" xfId="0" applyFont="1" applyProtection="1">
      <protection hidden="1"/>
    </xf>
    <xf numFmtId="49" fontId="5" fillId="0" borderId="0" xfId="0" applyNumberFormat="1" applyFont="1" applyProtection="1">
      <protection hidden="1"/>
    </xf>
    <xf numFmtId="42" fontId="6" fillId="0" borderId="0" xfId="0" applyNumberFormat="1" applyFont="1" applyProtection="1">
      <protection hidden="1"/>
    </xf>
    <xf numFmtId="0" fontId="0" fillId="0" borderId="0" xfId="0" applyAlignment="1">
      <alignment horizontal="right"/>
    </xf>
    <xf numFmtId="0" fontId="7" fillId="0" borderId="0" xfId="0" applyFont="1" applyProtection="1">
      <protection hidden="1"/>
    </xf>
    <xf numFmtId="49" fontId="7" fillId="0" borderId="0" xfId="0" applyNumberFormat="1" applyFont="1" applyProtection="1">
      <protection hidden="1"/>
    </xf>
    <xf numFmtId="0" fontId="0" fillId="0" borderId="2" xfId="0" applyBorder="1" applyProtection="1">
      <protection hidden="1"/>
    </xf>
    <xf numFmtId="0" fontId="5" fillId="3" borderId="3" xfId="0" applyFont="1" applyFill="1" applyBorder="1" applyProtection="1">
      <protection hidden="1"/>
    </xf>
    <xf numFmtId="0" fontId="5" fillId="3" borderId="2" xfId="0" applyFont="1" applyFill="1" applyBorder="1" applyProtection="1">
      <protection hidden="1"/>
    </xf>
    <xf numFmtId="0" fontId="6" fillId="3" borderId="2" xfId="0" applyFont="1" applyFill="1" applyBorder="1" applyProtection="1">
      <protection hidden="1"/>
    </xf>
    <xf numFmtId="0" fontId="6" fillId="3" borderId="3" xfId="0" applyFont="1" applyFill="1" applyBorder="1" applyProtection="1">
      <protection hidden="1"/>
    </xf>
    <xf numFmtId="0" fontId="6" fillId="3" borderId="4" xfId="0" applyFont="1" applyFill="1" applyBorder="1" applyProtection="1">
      <protection hidden="1"/>
    </xf>
    <xf numFmtId="49" fontId="5" fillId="3" borderId="4" xfId="0" applyNumberFormat="1" applyFont="1" applyFill="1" applyBorder="1" applyProtection="1">
      <protection hidden="1"/>
    </xf>
    <xf numFmtId="0" fontId="0" fillId="0" borderId="5" xfId="0" applyBorder="1" applyProtection="1">
      <protection hidden="1"/>
    </xf>
    <xf numFmtId="0" fontId="5" fillId="3" borderId="5" xfId="0" applyFont="1" applyFill="1" applyBorder="1" applyProtection="1">
      <protection hidden="1"/>
    </xf>
    <xf numFmtId="0" fontId="5" fillId="3" borderId="0" xfId="0" applyFont="1" applyFill="1" applyProtection="1">
      <protection hidden="1"/>
    </xf>
    <xf numFmtId="42" fontId="7" fillId="3" borderId="0" xfId="0" applyNumberFormat="1" applyFont="1" applyFill="1" applyAlignment="1" applyProtection="1">
      <alignment horizontal="right" vertical="center"/>
      <protection hidden="1"/>
    </xf>
    <xf numFmtId="42" fontId="7" fillId="0" borderId="6" xfId="0" applyNumberFormat="1" applyFont="1" applyBorder="1" applyAlignment="1" applyProtection="1">
      <alignment horizontal="right" vertical="center"/>
      <protection hidden="1"/>
    </xf>
    <xf numFmtId="42" fontId="7" fillId="0" borderId="7" xfId="0" applyNumberFormat="1" applyFont="1" applyBorder="1" applyAlignment="1" applyProtection="1">
      <alignment horizontal="right" vertical="center"/>
      <protection hidden="1"/>
    </xf>
    <xf numFmtId="0" fontId="7" fillId="0" borderId="7" xfId="0" applyFont="1" applyBorder="1" applyAlignment="1" applyProtection="1">
      <alignment horizontal="left" vertical="center"/>
      <protection hidden="1"/>
    </xf>
    <xf numFmtId="0" fontId="7" fillId="0" borderId="8" xfId="0" applyFont="1" applyBorder="1" applyAlignment="1" applyProtection="1">
      <alignment horizontal="left" vertical="center"/>
      <protection hidden="1"/>
    </xf>
    <xf numFmtId="49" fontId="5" fillId="3" borderId="8" xfId="0" applyNumberFormat="1" applyFont="1" applyFill="1" applyBorder="1" applyAlignment="1" applyProtection="1">
      <alignment horizontal="center" vertical="center"/>
      <protection hidden="1"/>
    </xf>
    <xf numFmtId="49" fontId="5" fillId="0" borderId="0" xfId="0" applyNumberFormat="1" applyFont="1" applyAlignment="1" applyProtection="1">
      <alignment horizontal="center" vertical="center"/>
      <protection hidden="1"/>
    </xf>
    <xf numFmtId="0" fontId="6" fillId="0" borderId="9" xfId="0" applyFont="1" applyBorder="1" applyProtection="1">
      <protection hidden="1"/>
    </xf>
    <xf numFmtId="49" fontId="5" fillId="3" borderId="10" xfId="0" applyNumberFormat="1" applyFont="1" applyFill="1" applyBorder="1" applyAlignment="1" applyProtection="1">
      <alignment horizontal="center" vertical="center"/>
      <protection hidden="1"/>
    </xf>
    <xf numFmtId="0" fontId="6" fillId="0" borderId="11" xfId="0" applyFont="1" applyBorder="1" applyProtection="1">
      <protection hidden="1"/>
    </xf>
    <xf numFmtId="0" fontId="7" fillId="0" borderId="11" xfId="0" applyFont="1" applyBorder="1" applyAlignment="1" applyProtection="1">
      <alignment horizontal="center"/>
      <protection hidden="1"/>
    </xf>
    <xf numFmtId="49" fontId="5" fillId="3" borderId="10" xfId="0" applyNumberFormat="1" applyFont="1" applyFill="1" applyBorder="1" applyProtection="1">
      <protection hidden="1"/>
    </xf>
    <xf numFmtId="0" fontId="8" fillId="3" borderId="5" xfId="0" applyFont="1" applyFill="1" applyBorder="1" applyAlignment="1" applyProtection="1">
      <alignment vertical="center"/>
      <protection hidden="1"/>
    </xf>
    <xf numFmtId="0" fontId="8" fillId="0" borderId="7" xfId="0" applyFont="1" applyBorder="1" applyAlignment="1" applyProtection="1">
      <alignment vertical="center"/>
      <protection hidden="1"/>
    </xf>
    <xf numFmtId="42" fontId="7" fillId="3" borderId="6" xfId="1" applyNumberFormat="1" applyFont="1" applyFill="1" applyBorder="1" applyAlignment="1" applyProtection="1">
      <alignment vertical="center"/>
      <protection hidden="1"/>
    </xf>
    <xf numFmtId="3" fontId="7" fillId="3" borderId="7" xfId="0" applyNumberFormat="1" applyFont="1" applyFill="1" applyBorder="1" applyAlignment="1" applyProtection="1">
      <alignment vertical="center"/>
      <protection hidden="1"/>
    </xf>
    <xf numFmtId="49" fontId="8" fillId="3" borderId="10" xfId="0" applyNumberFormat="1" applyFont="1" applyFill="1" applyBorder="1" applyAlignment="1" applyProtection="1">
      <alignment horizontal="center" vertical="center"/>
      <protection hidden="1"/>
    </xf>
    <xf numFmtId="49" fontId="8" fillId="0" borderId="0" xfId="0" applyNumberFormat="1" applyFont="1" applyAlignment="1" applyProtection="1">
      <alignment horizontal="center" vertical="center"/>
      <protection hidden="1"/>
    </xf>
    <xf numFmtId="44" fontId="6" fillId="3" borderId="12" xfId="0" applyNumberFormat="1" applyFont="1" applyFill="1" applyBorder="1" applyProtection="1">
      <protection hidden="1"/>
    </xf>
    <xf numFmtId="44" fontId="6" fillId="0" borderId="13" xfId="0" applyNumberFormat="1" applyFont="1" applyBorder="1" applyProtection="1">
      <protection hidden="1"/>
    </xf>
    <xf numFmtId="0" fontId="6" fillId="3" borderId="0" xfId="0" applyFont="1" applyFill="1" applyProtection="1">
      <protection hidden="1"/>
    </xf>
    <xf numFmtId="0" fontId="6" fillId="0" borderId="6" xfId="0" applyFont="1" applyBorder="1" applyProtection="1">
      <protection hidden="1"/>
    </xf>
    <xf numFmtId="0" fontId="6" fillId="0" borderId="8" xfId="0" applyFont="1" applyBorder="1" applyProtection="1">
      <protection hidden="1"/>
    </xf>
    <xf numFmtId="42" fontId="6" fillId="3" borderId="12" xfId="0" applyNumberFormat="1" applyFont="1" applyFill="1" applyBorder="1" applyAlignment="1" applyProtection="1">
      <alignment vertical="center"/>
      <protection hidden="1"/>
    </xf>
    <xf numFmtId="0" fontId="10" fillId="3" borderId="0" xfId="0" applyFont="1" applyFill="1" applyProtection="1">
      <protection hidden="1"/>
    </xf>
    <xf numFmtId="0" fontId="6" fillId="0" borderId="12" xfId="0" applyFont="1" applyBorder="1" applyProtection="1">
      <protection hidden="1"/>
    </xf>
    <xf numFmtId="0" fontId="6" fillId="0" borderId="10" xfId="0" applyFont="1" applyBorder="1" applyProtection="1">
      <protection hidden="1"/>
    </xf>
    <xf numFmtId="0" fontId="7" fillId="3" borderId="12" xfId="0" applyFont="1" applyFill="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11" fillId="3" borderId="0" xfId="0" applyFont="1" applyFill="1" applyAlignment="1" applyProtection="1">
      <alignment horizontal="left" vertical="top" wrapText="1"/>
      <protection hidden="1"/>
    </xf>
    <xf numFmtId="0" fontId="7" fillId="0" borderId="10" xfId="0" applyFont="1" applyBorder="1" applyAlignment="1" applyProtection="1">
      <alignment horizontal="center" vertical="top"/>
      <protection hidden="1"/>
    </xf>
    <xf numFmtId="164" fontId="6" fillId="3" borderId="12" xfId="1" applyNumberFormat="1" applyFont="1" applyFill="1" applyBorder="1" applyAlignment="1" applyProtection="1">
      <alignment vertical="center"/>
      <protection hidden="1"/>
    </xf>
    <xf numFmtId="49" fontId="6" fillId="0" borderId="0" xfId="0" applyNumberFormat="1" applyFont="1" applyAlignment="1" applyProtection="1">
      <alignment horizontal="center"/>
      <protection hidden="1"/>
    </xf>
    <xf numFmtId="0" fontId="7" fillId="0" borderId="10" xfId="0" applyFont="1" applyBorder="1" applyProtection="1">
      <protection hidden="1"/>
    </xf>
    <xf numFmtId="0" fontId="8" fillId="0" borderId="0" xfId="0" applyFont="1" applyAlignment="1" applyProtection="1">
      <alignment vertical="center"/>
      <protection hidden="1"/>
    </xf>
    <xf numFmtId="0" fontId="6" fillId="0" borderId="0" xfId="0" applyFont="1" applyAlignment="1" applyProtection="1">
      <alignment horizontal="right"/>
      <protection hidden="1"/>
    </xf>
    <xf numFmtId="0" fontId="7" fillId="0" borderId="10" xfId="0" applyFont="1" applyBorder="1" applyAlignment="1" applyProtection="1">
      <alignment horizontal="center"/>
      <protection hidden="1"/>
    </xf>
    <xf numFmtId="0" fontId="5" fillId="3" borderId="5" xfId="0" applyFont="1" applyFill="1" applyBorder="1" applyAlignment="1" applyProtection="1">
      <alignment vertical="center"/>
      <protection hidden="1"/>
    </xf>
    <xf numFmtId="0" fontId="5" fillId="0" borderId="0" xfId="0" applyFont="1" applyAlignment="1" applyProtection="1">
      <alignment vertical="center"/>
      <protection hidden="1"/>
    </xf>
    <xf numFmtId="3" fontId="6" fillId="3" borderId="0" xfId="0" applyNumberFormat="1" applyFont="1" applyFill="1" applyAlignment="1" applyProtection="1">
      <alignment vertical="center"/>
      <protection hidden="1"/>
    </xf>
    <xf numFmtId="3" fontId="6" fillId="0" borderId="0" xfId="0" applyNumberFormat="1" applyFont="1" applyAlignment="1" applyProtection="1">
      <alignment vertical="center"/>
      <protection hidden="1"/>
    </xf>
    <xf numFmtId="3" fontId="6" fillId="0" borderId="11" xfId="0" applyNumberFormat="1" applyFont="1" applyBorder="1" applyAlignment="1" applyProtection="1">
      <alignment vertical="center"/>
      <protection hidden="1"/>
    </xf>
    <xf numFmtId="3" fontId="6" fillId="0" borderId="11" xfId="1" applyNumberFormat="1" applyFont="1" applyFill="1" applyBorder="1" applyAlignment="1" applyProtection="1">
      <alignment horizontal="center" vertical="center"/>
      <protection hidden="1"/>
    </xf>
    <xf numFmtId="42" fontId="7" fillId="3" borderId="12" xfId="1" applyNumberFormat="1" applyFont="1" applyFill="1" applyBorder="1" applyAlignment="1" applyProtection="1">
      <alignment vertical="center"/>
      <protection hidden="1"/>
    </xf>
    <xf numFmtId="42" fontId="7" fillId="3" borderId="11" xfId="1" applyNumberFormat="1" applyFont="1" applyFill="1" applyBorder="1" applyAlignment="1" applyProtection="1">
      <alignment vertical="center"/>
      <protection hidden="1"/>
    </xf>
    <xf numFmtId="3" fontId="7" fillId="3" borderId="0" xfId="0" applyNumberFormat="1" applyFont="1" applyFill="1" applyAlignment="1" applyProtection="1">
      <alignment vertical="center"/>
      <protection hidden="1"/>
    </xf>
    <xf numFmtId="3" fontId="7" fillId="3" borderId="11" xfId="0" applyNumberFormat="1" applyFont="1" applyFill="1" applyBorder="1" applyAlignment="1" applyProtection="1">
      <alignment vertical="center"/>
      <protection hidden="1"/>
    </xf>
    <xf numFmtId="3" fontId="7" fillId="3" borderId="11" xfId="1" applyNumberFormat="1" applyFont="1" applyFill="1" applyBorder="1" applyAlignment="1" applyProtection="1">
      <alignment horizontal="center" vertical="center"/>
      <protection hidden="1"/>
    </xf>
    <xf numFmtId="0" fontId="6" fillId="3" borderId="12" xfId="0" applyFont="1" applyFill="1" applyBorder="1" applyProtection="1">
      <protection hidden="1"/>
    </xf>
    <xf numFmtId="0" fontId="6" fillId="0" borderId="13" xfId="0" applyFont="1" applyBorder="1" applyProtection="1">
      <protection hidden="1"/>
    </xf>
    <xf numFmtId="49" fontId="6" fillId="0" borderId="7" xfId="0" applyNumberFormat="1" applyFont="1" applyBorder="1" applyAlignment="1" applyProtection="1">
      <alignment horizontal="center"/>
      <protection hidden="1"/>
    </xf>
    <xf numFmtId="42" fontId="6" fillId="3" borderId="12" xfId="0" applyNumberFormat="1" applyFont="1" applyFill="1" applyBorder="1" applyProtection="1">
      <protection hidden="1"/>
    </xf>
    <xf numFmtId="0" fontId="13" fillId="0" borderId="11" xfId="0" applyFont="1" applyBorder="1" applyAlignment="1" applyProtection="1">
      <alignment horizontal="center" vertical="center" wrapText="1"/>
      <protection hidden="1"/>
    </xf>
    <xf numFmtId="44" fontId="13" fillId="0" borderId="11" xfId="1" applyFont="1" applyFill="1" applyBorder="1" applyAlignment="1" applyProtection="1">
      <alignment horizontal="center" vertical="center" wrapText="1"/>
      <protection hidden="1"/>
    </xf>
    <xf numFmtId="0" fontId="6" fillId="0" borderId="11" xfId="0" applyFont="1" applyBorder="1" applyAlignment="1" applyProtection="1">
      <alignment horizontal="left" vertical="center"/>
      <protection hidden="1"/>
    </xf>
    <xf numFmtId="0" fontId="6" fillId="0" borderId="11" xfId="0" applyFont="1" applyBorder="1" applyAlignment="1" applyProtection="1">
      <alignment vertical="center"/>
      <protection hidden="1"/>
    </xf>
    <xf numFmtId="44" fontId="6" fillId="3" borderId="12" xfId="1" applyFont="1" applyFill="1" applyBorder="1" applyProtection="1">
      <protection hidden="1"/>
    </xf>
    <xf numFmtId="44" fontId="6" fillId="0" borderId="13" xfId="1" applyFont="1" applyBorder="1" applyProtection="1">
      <protection hidden="1"/>
    </xf>
    <xf numFmtId="0" fontId="6" fillId="0" borderId="7" xfId="0" applyFont="1" applyBorder="1" applyProtection="1">
      <protection hidden="1"/>
    </xf>
    <xf numFmtId="49" fontId="14" fillId="3" borderId="10" xfId="0" applyNumberFormat="1" applyFont="1" applyFill="1" applyBorder="1" applyProtection="1">
      <protection hidden="1"/>
    </xf>
    <xf numFmtId="49" fontId="14" fillId="0" borderId="0" xfId="0" applyNumberFormat="1" applyFont="1" applyProtection="1">
      <protection hidden="1"/>
    </xf>
    <xf numFmtId="44" fontId="6" fillId="0" borderId="9" xfId="1" applyFont="1" applyBorder="1" applyProtection="1">
      <protection hidden="1"/>
    </xf>
    <xf numFmtId="0" fontId="7" fillId="0" borderId="7" xfId="0" applyFont="1" applyBorder="1" applyProtection="1">
      <protection hidden="1"/>
    </xf>
    <xf numFmtId="0" fontId="5" fillId="0" borderId="11" xfId="0" applyFont="1" applyBorder="1" applyProtection="1">
      <protection hidden="1"/>
    </xf>
    <xf numFmtId="0" fontId="10" fillId="3" borderId="11" xfId="0" applyFont="1" applyFill="1" applyBorder="1" applyAlignment="1" applyProtection="1">
      <alignment vertical="center"/>
      <protection hidden="1"/>
    </xf>
    <xf numFmtId="0" fontId="11" fillId="0" borderId="11" xfId="0" applyFont="1" applyBorder="1" applyAlignment="1" applyProtection="1">
      <alignment horizontal="center" vertical="center"/>
      <protection hidden="1"/>
    </xf>
    <xf numFmtId="0" fontId="7" fillId="0" borderId="11" xfId="0" applyFont="1" applyBorder="1" applyAlignment="1" applyProtection="1">
      <alignment horizontal="center" vertical="center" wrapText="1"/>
      <protection hidden="1"/>
    </xf>
    <xf numFmtId="44" fontId="6" fillId="3" borderId="9" xfId="1" applyFont="1" applyFill="1" applyBorder="1" applyAlignment="1" applyProtection="1">
      <protection hidden="1"/>
    </xf>
    <xf numFmtId="44" fontId="6" fillId="0" borderId="9" xfId="1" applyFont="1" applyFill="1" applyBorder="1" applyAlignment="1" applyProtection="1">
      <protection hidden="1"/>
    </xf>
    <xf numFmtId="0" fontId="6" fillId="0" borderId="0" xfId="0" applyFont="1" applyAlignment="1" applyProtection="1">
      <alignment horizontal="left"/>
      <protection hidden="1"/>
    </xf>
    <xf numFmtId="0" fontId="11" fillId="3" borderId="0" xfId="0" applyFont="1" applyFill="1" applyAlignment="1" applyProtection="1">
      <alignment horizontal="left" vertical="center" wrapText="1"/>
      <protection hidden="1"/>
    </xf>
    <xf numFmtId="0" fontId="6" fillId="0" borderId="0" xfId="0" applyFont="1" applyAlignment="1" applyProtection="1">
      <alignment horizontal="left" vertical="center" wrapText="1"/>
      <protection hidden="1"/>
    </xf>
    <xf numFmtId="0" fontId="6" fillId="0" borderId="10" xfId="0" applyFont="1" applyBorder="1" applyAlignment="1" applyProtection="1">
      <alignment horizontal="center" vertical="center"/>
      <protection hidden="1"/>
    </xf>
    <xf numFmtId="5" fontId="6" fillId="3" borderId="12" xfId="1" applyNumberFormat="1" applyFont="1" applyFill="1" applyBorder="1" applyAlignment="1" applyProtection="1">
      <alignment vertical="center"/>
      <protection hidden="1"/>
    </xf>
    <xf numFmtId="0" fontId="7" fillId="0" borderId="0" xfId="0" applyFont="1" applyAlignment="1" applyProtection="1">
      <alignment vertical="center" wrapText="1"/>
      <protection hidden="1"/>
    </xf>
    <xf numFmtId="0" fontId="16" fillId="0" borderId="0" xfId="0" applyFont="1" applyProtection="1">
      <protection hidden="1"/>
    </xf>
    <xf numFmtId="42" fontId="6" fillId="3" borderId="12" xfId="1" applyNumberFormat="1" applyFont="1" applyFill="1" applyBorder="1" applyAlignment="1" applyProtection="1">
      <protection hidden="1"/>
    </xf>
    <xf numFmtId="0" fontId="11" fillId="3" borderId="0" xfId="0" applyFont="1" applyFill="1" applyAlignment="1" applyProtection="1">
      <alignment vertical="center"/>
      <protection hidden="1"/>
    </xf>
    <xf numFmtId="0" fontId="7" fillId="0" borderId="0" xfId="0" applyFont="1" applyAlignment="1" applyProtection="1">
      <alignment vertical="center"/>
      <protection hidden="1"/>
    </xf>
    <xf numFmtId="0" fontId="8" fillId="0" borderId="0" xfId="0" applyFont="1" applyAlignment="1" applyProtection="1">
      <alignment horizontal="right" vertical="center"/>
      <protection hidden="1"/>
    </xf>
    <xf numFmtId="44" fontId="7" fillId="3" borderId="12" xfId="1" applyFont="1" applyFill="1" applyBorder="1" applyAlignment="1" applyProtection="1">
      <alignment horizontal="right" vertical="center"/>
      <protection hidden="1"/>
    </xf>
    <xf numFmtId="3" fontId="7" fillId="3" borderId="0" xfId="1" applyNumberFormat="1" applyFont="1" applyFill="1" applyBorder="1" applyAlignment="1" applyProtection="1">
      <alignment horizontal="center" vertical="center"/>
      <protection hidden="1"/>
    </xf>
    <xf numFmtId="3" fontId="7" fillId="3" borderId="0" xfId="1" applyNumberFormat="1" applyFont="1" applyFill="1" applyBorder="1" applyAlignment="1" applyProtection="1">
      <alignment horizontal="center" vertical="center"/>
      <protection locked="0"/>
    </xf>
    <xf numFmtId="3" fontId="16" fillId="0" borderId="0" xfId="0" applyNumberFormat="1" applyFont="1" applyAlignment="1" applyProtection="1">
      <alignment horizontal="center" vertical="center"/>
      <protection hidden="1"/>
    </xf>
    <xf numFmtId="42" fontId="6" fillId="0" borderId="13" xfId="0" applyNumberFormat="1" applyFont="1" applyBorder="1" applyAlignment="1" applyProtection="1">
      <alignment vertical="center"/>
      <protection hidden="1"/>
    </xf>
    <xf numFmtId="0" fontId="6" fillId="0" borderId="0" xfId="0" applyFont="1" applyProtection="1">
      <protection locked="0"/>
    </xf>
    <xf numFmtId="3" fontId="6" fillId="0" borderId="7" xfId="0" applyNumberFormat="1" applyFont="1" applyBorder="1" applyAlignment="1" applyProtection="1">
      <alignment horizontal="right" vertical="center"/>
      <protection hidden="1"/>
    </xf>
    <xf numFmtId="0" fontId="0" fillId="0" borderId="7" xfId="0" applyBorder="1" applyProtection="1">
      <protection hidden="1"/>
    </xf>
    <xf numFmtId="0" fontId="6" fillId="0" borderId="0" xfId="0" applyFont="1"/>
    <xf numFmtId="0" fontId="11" fillId="3" borderId="0" xfId="0" applyFont="1" applyFill="1" applyAlignment="1" applyProtection="1">
      <alignment horizontal="center"/>
      <protection hidden="1"/>
    </xf>
    <xf numFmtId="0" fontId="11" fillId="0" borderId="0" xfId="0" applyFont="1" applyAlignment="1" applyProtection="1">
      <alignment horizontal="center" vertical="center"/>
      <protection hidden="1"/>
    </xf>
    <xf numFmtId="0" fontId="11" fillId="0" borderId="0" xfId="0" applyFont="1" applyAlignment="1" applyProtection="1">
      <alignment horizontal="center" vertical="center"/>
      <protection locked="0"/>
    </xf>
    <xf numFmtId="0" fontId="11" fillId="0" borderId="12" xfId="0" applyFont="1" applyBorder="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11" fillId="0" borderId="10" xfId="0" applyFont="1" applyBorder="1" applyAlignment="1" applyProtection="1">
      <alignment horizontal="center" vertical="center"/>
      <protection hidden="1"/>
    </xf>
    <xf numFmtId="0" fontId="6" fillId="0" borderId="14" xfId="0" applyFont="1" applyBorder="1" applyProtection="1">
      <protection hidden="1"/>
    </xf>
    <xf numFmtId="4" fontId="6" fillId="0" borderId="0" xfId="0" applyNumberFormat="1" applyFont="1" applyProtection="1">
      <protection hidden="1"/>
    </xf>
    <xf numFmtId="0" fontId="11" fillId="0" borderId="0" xfId="0" applyFont="1" applyAlignment="1">
      <alignment horizontal="center" vertical="center"/>
    </xf>
    <xf numFmtId="0" fontId="7" fillId="0" borderId="11" xfId="0" applyFont="1" applyBorder="1" applyAlignment="1" applyProtection="1">
      <alignment horizontal="center" vertical="center"/>
      <protection hidden="1"/>
    </xf>
    <xf numFmtId="49" fontId="8" fillId="3" borderId="10" xfId="0" applyNumberFormat="1" applyFont="1" applyFill="1" applyBorder="1" applyAlignment="1" applyProtection="1">
      <alignment horizontal="center"/>
      <protection hidden="1"/>
    </xf>
    <xf numFmtId="49" fontId="8" fillId="0" borderId="0" xfId="0" applyNumberFormat="1" applyFont="1" applyAlignment="1" applyProtection="1">
      <alignment horizontal="center"/>
      <protection hidden="1"/>
    </xf>
    <xf numFmtId="3" fontId="7" fillId="3" borderId="0" xfId="1" applyNumberFormat="1" applyFont="1" applyFill="1" applyBorder="1" applyAlignment="1" applyProtection="1">
      <alignment horizontal="center" vertical="center"/>
    </xf>
    <xf numFmtId="0" fontId="17" fillId="0" borderId="7" xfId="0" applyFont="1" applyBorder="1" applyAlignment="1" applyProtection="1">
      <alignment horizontal="left"/>
      <protection hidden="1"/>
    </xf>
    <xf numFmtId="0" fontId="5" fillId="0" borderId="15" xfId="0" applyFont="1" applyBorder="1" applyAlignment="1" applyProtection="1">
      <alignment vertical="center"/>
      <protection hidden="1"/>
    </xf>
    <xf numFmtId="0" fontId="5" fillId="0" borderId="16" xfId="0" applyFont="1" applyBorder="1" applyAlignment="1" applyProtection="1">
      <alignment vertical="center"/>
      <protection hidden="1"/>
    </xf>
    <xf numFmtId="0" fontId="16" fillId="0" borderId="16" xfId="0" applyFont="1" applyBorder="1" applyProtection="1">
      <protection hidden="1"/>
    </xf>
    <xf numFmtId="0" fontId="16" fillId="0" borderId="17" xfId="0" applyFont="1" applyBorder="1" applyProtection="1">
      <protection hidden="1"/>
    </xf>
    <xf numFmtId="0" fontId="11" fillId="3" borderId="12" xfId="0" applyFont="1" applyFill="1" applyBorder="1" applyAlignment="1" applyProtection="1">
      <alignment horizontal="center" vertical="center"/>
      <protection hidden="1"/>
    </xf>
    <xf numFmtId="0" fontId="11" fillId="3" borderId="0" xfId="0" applyFont="1" applyFill="1" applyAlignment="1" applyProtection="1">
      <alignment horizontal="center" vertical="center"/>
      <protection hidden="1"/>
    </xf>
    <xf numFmtId="41" fontId="8" fillId="0" borderId="0" xfId="0" applyNumberFormat="1" applyFont="1" applyAlignment="1" applyProtection="1">
      <alignment horizontal="right" vertical="center"/>
      <protection hidden="1"/>
    </xf>
    <xf numFmtId="42" fontId="7" fillId="3" borderId="12" xfId="1" applyNumberFormat="1" applyFont="1" applyFill="1" applyBorder="1" applyAlignment="1" applyProtection="1">
      <alignment horizontal="right" vertical="center"/>
      <protection hidden="1"/>
    </xf>
    <xf numFmtId="0" fontId="16" fillId="3" borderId="5" xfId="0" applyFont="1" applyFill="1" applyBorder="1" applyProtection="1">
      <protection hidden="1"/>
    </xf>
    <xf numFmtId="0" fontId="16" fillId="0" borderId="18" xfId="0" applyFont="1" applyBorder="1" applyProtection="1">
      <protection hidden="1"/>
    </xf>
    <xf numFmtId="42" fontId="6" fillId="3" borderId="12" xfId="1" applyNumberFormat="1" applyFont="1" applyFill="1" applyBorder="1" applyAlignment="1" applyProtection="1">
      <alignment vertical="center"/>
      <protection hidden="1"/>
    </xf>
    <xf numFmtId="3" fontId="6" fillId="0" borderId="0" xfId="0" applyNumberFormat="1" applyFont="1" applyAlignment="1" applyProtection="1">
      <alignment horizontal="center" vertical="center"/>
      <protection hidden="1"/>
    </xf>
    <xf numFmtId="0" fontId="7" fillId="3" borderId="5" xfId="0" applyFont="1" applyFill="1" applyBorder="1" applyAlignment="1" applyProtection="1">
      <alignment horizontal="center" vertical="center"/>
      <protection hidden="1"/>
    </xf>
    <xf numFmtId="0" fontId="16" fillId="0" borderId="11" xfId="0" applyFont="1" applyBorder="1" applyAlignment="1" applyProtection="1">
      <alignment vertical="center"/>
      <protection hidden="1"/>
    </xf>
    <xf numFmtId="49" fontId="16" fillId="3" borderId="10" xfId="0" applyNumberFormat="1" applyFont="1" applyFill="1" applyBorder="1" applyAlignment="1" applyProtection="1">
      <alignment vertical="center"/>
      <protection hidden="1"/>
    </xf>
    <xf numFmtId="49" fontId="16" fillId="0" borderId="0" xfId="0" applyNumberFormat="1" applyFont="1" applyAlignment="1" applyProtection="1">
      <alignment vertical="center"/>
      <protection hidden="1"/>
    </xf>
    <xf numFmtId="0" fontId="12" fillId="3" borderId="5" xfId="0" applyFont="1" applyFill="1" applyBorder="1" applyAlignment="1" applyProtection="1">
      <alignment horizontal="center" vertical="center"/>
      <protection hidden="1"/>
    </xf>
    <xf numFmtId="0" fontId="16" fillId="3" borderId="0" xfId="0" applyFont="1" applyFill="1" applyProtection="1">
      <protection hidden="1"/>
    </xf>
    <xf numFmtId="0" fontId="7" fillId="3" borderId="0" xfId="0" applyFont="1" applyFill="1" applyAlignment="1" applyProtection="1">
      <alignment horizontal="left"/>
      <protection hidden="1"/>
    </xf>
    <xf numFmtId="0" fontId="7" fillId="3" borderId="10" xfId="0" applyFont="1" applyFill="1" applyBorder="1" applyAlignment="1" applyProtection="1">
      <alignment horizontal="left"/>
      <protection hidden="1"/>
    </xf>
    <xf numFmtId="49" fontId="18" fillId="3" borderId="10" xfId="0" applyNumberFormat="1" applyFont="1" applyFill="1" applyBorder="1" applyProtection="1">
      <protection hidden="1"/>
    </xf>
    <xf numFmtId="49" fontId="18" fillId="0" borderId="0" xfId="0" applyNumberFormat="1" applyFont="1" applyProtection="1">
      <protection hidden="1"/>
    </xf>
    <xf numFmtId="164" fontId="19" fillId="3" borderId="12" xfId="0" applyNumberFormat="1" applyFont="1" applyFill="1" applyBorder="1" applyAlignment="1" applyProtection="1">
      <alignment horizontal="center" vertical="center"/>
      <protection hidden="1"/>
    </xf>
    <xf numFmtId="0" fontId="20" fillId="3" borderId="0" xfId="0" applyFont="1" applyFill="1" applyAlignment="1" applyProtection="1">
      <alignment vertical="center"/>
      <protection hidden="1"/>
    </xf>
    <xf numFmtId="0" fontId="7" fillId="9" borderId="0" xfId="0" applyFont="1" applyFill="1" applyAlignment="1" applyProtection="1">
      <alignment horizontal="center" vertical="center"/>
      <protection hidden="1"/>
    </xf>
    <xf numFmtId="0" fontId="21" fillId="3" borderId="12" xfId="0" applyFont="1" applyFill="1" applyBorder="1" applyAlignment="1" applyProtection="1">
      <alignment vertical="center"/>
      <protection hidden="1"/>
    </xf>
    <xf numFmtId="0" fontId="0" fillId="0" borderId="24" xfId="0" applyBorder="1" applyProtection="1">
      <protection hidden="1"/>
    </xf>
    <xf numFmtId="0" fontId="16" fillId="3" borderId="23" xfId="0" applyFont="1" applyFill="1" applyBorder="1" applyProtection="1">
      <protection hidden="1"/>
    </xf>
    <xf numFmtId="0" fontId="7" fillId="3" borderId="25" xfId="0" quotePrefix="1" applyFont="1" applyFill="1" applyBorder="1" applyAlignment="1" applyProtection="1">
      <alignment horizontal="center"/>
      <protection hidden="1"/>
    </xf>
    <xf numFmtId="0" fontId="7" fillId="3" borderId="24" xfId="0" applyFont="1" applyFill="1" applyBorder="1" applyAlignment="1" applyProtection="1">
      <alignment horizontal="center"/>
      <protection hidden="1"/>
    </xf>
    <xf numFmtId="0" fontId="6" fillId="3" borderId="24" xfId="0" applyFont="1" applyFill="1" applyBorder="1" applyProtection="1">
      <protection hidden="1"/>
    </xf>
    <xf numFmtId="0" fontId="7" fillId="3" borderId="24" xfId="0" applyFont="1" applyFill="1" applyBorder="1" applyAlignment="1" applyProtection="1">
      <alignment horizontal="left"/>
      <protection hidden="1"/>
    </xf>
    <xf numFmtId="0" fontId="7" fillId="3" borderId="21" xfId="0" applyFont="1" applyFill="1" applyBorder="1" applyAlignment="1" applyProtection="1">
      <alignment horizontal="left"/>
      <protection hidden="1"/>
    </xf>
    <xf numFmtId="49" fontId="18" fillId="3" borderId="21" xfId="0" applyNumberFormat="1" applyFont="1" applyFill="1" applyBorder="1" applyProtection="1">
      <protection hidden="1"/>
    </xf>
    <xf numFmtId="0" fontId="24" fillId="0" borderId="0" xfId="0" applyFont="1" applyAlignment="1" applyProtection="1">
      <alignment horizontal="center" vertical="center" wrapText="1"/>
      <protection hidden="1"/>
    </xf>
    <xf numFmtId="0" fontId="25" fillId="0" borderId="0" xfId="0" applyFont="1" applyAlignment="1" applyProtection="1">
      <alignment horizontal="center" vertical="center" wrapText="1"/>
      <protection hidden="1"/>
    </xf>
    <xf numFmtId="0" fontId="26" fillId="0" borderId="0" xfId="0" applyFont="1" applyAlignment="1" applyProtection="1">
      <alignment horizontal="center" vertical="center"/>
      <protection hidden="1"/>
    </xf>
    <xf numFmtId="0" fontId="23" fillId="0" borderId="0" xfId="0" applyFont="1" applyAlignment="1" applyProtection="1">
      <alignment horizontal="center" vertical="center"/>
      <protection hidden="1"/>
    </xf>
    <xf numFmtId="0" fontId="27" fillId="0" borderId="0" xfId="0" applyFont="1" applyProtection="1">
      <protection hidden="1"/>
    </xf>
    <xf numFmtId="42" fontId="7" fillId="3" borderId="11" xfId="1" applyNumberFormat="1" applyFont="1" applyFill="1" applyBorder="1" applyAlignment="1" applyProtection="1">
      <alignment horizontal="right" vertical="center"/>
      <protection hidden="1"/>
    </xf>
    <xf numFmtId="4" fontId="7" fillId="3" borderId="11" xfId="1" applyNumberFormat="1" applyFont="1" applyFill="1" applyBorder="1" applyAlignment="1" applyProtection="1">
      <alignment horizontal="center" vertical="center"/>
      <protection hidden="1"/>
    </xf>
    <xf numFmtId="0" fontId="1" fillId="10" borderId="26" xfId="0" applyFont="1" applyFill="1" applyBorder="1"/>
    <xf numFmtId="0" fontId="1" fillId="10" borderId="27" xfId="0" applyFont="1" applyFill="1" applyBorder="1"/>
    <xf numFmtId="0" fontId="0" fillId="11" borderId="26" xfId="0" applyFill="1" applyBorder="1"/>
    <xf numFmtId="0" fontId="0" fillId="0" borderId="26" xfId="0" applyBorder="1"/>
    <xf numFmtId="0" fontId="0" fillId="0" borderId="0" xfId="0" applyProtection="1">
      <protection locked="0"/>
    </xf>
    <xf numFmtId="38" fontId="0" fillId="0" borderId="0" xfId="0" applyNumberFormat="1"/>
    <xf numFmtId="6" fontId="0" fillId="11" borderId="27" xfId="0" applyNumberFormat="1" applyFill="1" applyBorder="1"/>
    <xf numFmtId="6" fontId="0" fillId="0" borderId="27" xfId="0" applyNumberFormat="1" applyBorder="1"/>
    <xf numFmtId="6" fontId="0" fillId="11" borderId="28" xfId="0" applyNumberFormat="1" applyFill="1" applyBorder="1"/>
    <xf numFmtId="6" fontId="0" fillId="0" borderId="0" xfId="0" applyNumberFormat="1" applyAlignment="1">
      <alignment wrapText="1"/>
    </xf>
    <xf numFmtId="0" fontId="32" fillId="0" borderId="29" xfId="0" applyFont="1" applyBorder="1" applyAlignment="1">
      <alignment horizontal="left" vertical="center" wrapText="1"/>
    </xf>
    <xf numFmtId="0" fontId="32" fillId="0" borderId="30" xfId="0" applyFont="1" applyBorder="1" applyAlignment="1">
      <alignment horizontal="left" vertical="center" wrapText="1"/>
    </xf>
    <xf numFmtId="6" fontId="32" fillId="0" borderId="30" xfId="0" applyNumberFormat="1" applyFont="1" applyBorder="1" applyAlignment="1">
      <alignment horizontal="left" vertical="center" wrapText="1"/>
    </xf>
    <xf numFmtId="6" fontId="32" fillId="0" borderId="31" xfId="0" applyNumberFormat="1" applyFont="1" applyBorder="1" applyAlignment="1">
      <alignment horizontal="left" vertical="center" wrapText="1"/>
    </xf>
    <xf numFmtId="0" fontId="7" fillId="0" borderId="0" xfId="0" applyFont="1" applyAlignment="1" applyProtection="1">
      <alignment horizontal="left" vertical="center"/>
      <protection hidden="1"/>
    </xf>
    <xf numFmtId="0" fontId="23" fillId="0" borderId="0" xfId="0"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7" fillId="0" borderId="11" xfId="0" applyFont="1" applyBorder="1" applyAlignment="1" applyProtection="1">
      <alignment horizontal="left" vertical="center"/>
      <protection hidden="1"/>
    </xf>
    <xf numFmtId="0" fontId="7" fillId="0" borderId="0" xfId="0" applyFont="1" applyAlignment="1" applyProtection="1">
      <alignment horizontal="left" vertical="top" wrapText="1"/>
      <protection hidden="1"/>
    </xf>
    <xf numFmtId="0" fontId="7" fillId="0" borderId="11" xfId="0" applyFont="1" applyBorder="1" applyAlignment="1" applyProtection="1">
      <alignment vertical="center"/>
      <protection hidden="1"/>
    </xf>
    <xf numFmtId="0" fontId="11" fillId="0" borderId="32" xfId="0" applyFont="1" applyBorder="1" applyAlignment="1" applyProtection="1">
      <alignment horizontal="center" vertical="center"/>
      <protection hidden="1"/>
    </xf>
    <xf numFmtId="0" fontId="7" fillId="0" borderId="34" xfId="0" applyFont="1" applyBorder="1" applyAlignment="1" applyProtection="1">
      <alignment horizontal="center" vertical="center"/>
      <protection hidden="1"/>
    </xf>
    <xf numFmtId="0" fontId="7" fillId="0" borderId="35" xfId="0" applyFont="1" applyBorder="1" applyAlignment="1" applyProtection="1">
      <alignment horizontal="center" vertical="center"/>
      <protection hidden="1"/>
    </xf>
    <xf numFmtId="3" fontId="6" fillId="4" borderId="34" xfId="0" applyNumberFormat="1" applyFont="1" applyFill="1" applyBorder="1" applyAlignment="1">
      <alignment horizontal="center" vertical="center"/>
    </xf>
    <xf numFmtId="4" fontId="6" fillId="4" borderId="34" xfId="0" applyNumberFormat="1" applyFont="1" applyFill="1" applyBorder="1" applyAlignment="1">
      <alignment horizontal="center" vertical="center"/>
    </xf>
    <xf numFmtId="42" fontId="6" fillId="4" borderId="34" xfId="0" applyNumberFormat="1" applyFont="1" applyFill="1" applyBorder="1" applyAlignment="1">
      <alignment horizontal="right" vertical="center"/>
    </xf>
    <xf numFmtId="3" fontId="6" fillId="4" borderId="35" xfId="0" applyNumberFormat="1" applyFont="1" applyFill="1" applyBorder="1" applyAlignment="1">
      <alignment horizontal="center" vertical="center"/>
    </xf>
    <xf numFmtId="42" fontId="6" fillId="4" borderId="34" xfId="1" applyNumberFormat="1" applyFont="1" applyFill="1" applyBorder="1" applyAlignment="1" applyProtection="1">
      <alignment horizontal="right" vertical="center"/>
    </xf>
    <xf numFmtId="42" fontId="6" fillId="0" borderId="34" xfId="1" applyNumberFormat="1" applyFont="1" applyFill="1" applyBorder="1" applyAlignment="1" applyProtection="1">
      <alignment vertical="center"/>
      <protection hidden="1"/>
    </xf>
    <xf numFmtId="0" fontId="16" fillId="0" borderId="38" xfId="0" applyFont="1" applyBorder="1" applyProtection="1">
      <protection hidden="1"/>
    </xf>
    <xf numFmtId="0" fontId="16" fillId="0" borderId="39" xfId="0" applyFont="1" applyBorder="1" applyProtection="1">
      <protection hidden="1"/>
    </xf>
    <xf numFmtId="42" fontId="6" fillId="0" borderId="34" xfId="0" applyNumberFormat="1" applyFont="1" applyBorder="1" applyAlignment="1">
      <alignment horizontal="right" vertical="center"/>
    </xf>
    <xf numFmtId="42" fontId="7" fillId="3" borderId="33" xfId="1" applyNumberFormat="1" applyFont="1" applyFill="1" applyBorder="1" applyAlignment="1" applyProtection="1">
      <alignment horizontal="right" vertical="center"/>
      <protection hidden="1"/>
    </xf>
    <xf numFmtId="3" fontId="6" fillId="4" borderId="34" xfId="0" applyNumberFormat="1" applyFont="1" applyFill="1" applyBorder="1" applyAlignment="1" applyProtection="1">
      <alignment horizontal="center" vertical="center"/>
      <protection locked="0"/>
    </xf>
    <xf numFmtId="164" fontId="6" fillId="4" borderId="34" xfId="0" applyNumberFormat="1" applyFont="1" applyFill="1" applyBorder="1" applyAlignment="1">
      <alignment horizontal="center" vertical="center"/>
    </xf>
    <xf numFmtId="4" fontId="6" fillId="4" borderId="34" xfId="0" applyNumberFormat="1" applyFont="1" applyFill="1" applyBorder="1" applyAlignment="1" applyProtection="1">
      <alignment horizontal="center" vertical="center"/>
      <protection locked="0"/>
    </xf>
    <xf numFmtId="6" fontId="6" fillId="4" borderId="34" xfId="0" applyNumberFormat="1" applyFont="1" applyFill="1" applyBorder="1" applyAlignment="1">
      <alignment horizontal="right" vertical="center"/>
    </xf>
    <xf numFmtId="3" fontId="6" fillId="4" borderId="35" xfId="0" applyNumberFormat="1" applyFont="1" applyFill="1" applyBorder="1" applyAlignment="1" applyProtection="1">
      <alignment horizontal="center" vertical="center"/>
      <protection locked="0"/>
    </xf>
    <xf numFmtId="42" fontId="6" fillId="4" borderId="34" xfId="1" applyNumberFormat="1" applyFont="1" applyFill="1" applyBorder="1" applyAlignment="1" applyProtection="1">
      <alignment horizontal="right" vertical="center"/>
      <protection locked="0"/>
    </xf>
    <xf numFmtId="42" fontId="6" fillId="5" borderId="34" xfId="0" applyNumberFormat="1" applyFont="1" applyFill="1" applyBorder="1" applyAlignment="1" applyProtection="1">
      <alignment horizontal="right" vertical="center"/>
      <protection locked="0"/>
    </xf>
    <xf numFmtId="0" fontId="7" fillId="0" borderId="41" xfId="0" applyFont="1" applyBorder="1" applyAlignment="1" applyProtection="1">
      <alignment horizontal="center"/>
      <protection hidden="1"/>
    </xf>
    <xf numFmtId="3" fontId="7" fillId="3" borderId="33" xfId="1" applyNumberFormat="1" applyFont="1" applyFill="1" applyBorder="1" applyAlignment="1" applyProtection="1">
      <alignment horizontal="center" vertical="center"/>
      <protection hidden="1"/>
    </xf>
    <xf numFmtId="3" fontId="7" fillId="3" borderId="33" xfId="0" applyNumberFormat="1" applyFont="1" applyFill="1" applyBorder="1" applyAlignment="1" applyProtection="1">
      <alignment vertical="center"/>
      <protection hidden="1"/>
    </xf>
    <xf numFmtId="42" fontId="7" fillId="3" borderId="33" xfId="1" applyNumberFormat="1" applyFont="1" applyFill="1" applyBorder="1" applyAlignment="1" applyProtection="1">
      <alignment vertical="center"/>
      <protection hidden="1"/>
    </xf>
    <xf numFmtId="0" fontId="8" fillId="0" borderId="33" xfId="0" applyFont="1" applyBorder="1" applyAlignment="1" applyProtection="1">
      <alignment vertical="center"/>
      <protection hidden="1"/>
    </xf>
    <xf numFmtId="0" fontId="7" fillId="3" borderId="41" xfId="0" applyFont="1" applyFill="1" applyBorder="1" applyAlignment="1" applyProtection="1">
      <alignment horizontal="center"/>
      <protection hidden="1"/>
    </xf>
    <xf numFmtId="164" fontId="6" fillId="4" borderId="34" xfId="0" applyNumberFormat="1" applyFont="1" applyFill="1" applyBorder="1" applyAlignment="1" applyProtection="1">
      <alignment horizontal="center" vertical="center"/>
      <protection locked="0"/>
    </xf>
    <xf numFmtId="3" fontId="10" fillId="4" borderId="35" xfId="0" applyNumberFormat="1" applyFont="1" applyFill="1" applyBorder="1" applyAlignment="1">
      <alignment horizontal="center" vertical="center"/>
    </xf>
    <xf numFmtId="42" fontId="6" fillId="4" borderId="34" xfId="0" applyNumberFormat="1" applyFont="1" applyFill="1" applyBorder="1" applyAlignment="1">
      <alignment horizontal="right"/>
    </xf>
    <xf numFmtId="0" fontId="7" fillId="0" borderId="32" xfId="0" applyFont="1" applyBorder="1" applyAlignment="1" applyProtection="1">
      <alignment horizontal="left" vertical="center"/>
      <protection hidden="1"/>
    </xf>
    <xf numFmtId="164" fontId="6" fillId="0" borderId="43" xfId="1" applyNumberFormat="1" applyFont="1" applyFill="1" applyBorder="1" applyAlignment="1" applyProtection="1">
      <alignment vertical="center"/>
      <protection hidden="1"/>
    </xf>
    <xf numFmtId="164" fontId="6" fillId="4" borderId="34" xfId="0" applyNumberFormat="1" applyFont="1" applyFill="1" applyBorder="1" applyAlignment="1" applyProtection="1">
      <alignment horizontal="right"/>
      <protection locked="0"/>
    </xf>
    <xf numFmtId="0" fontId="6" fillId="0" borderId="43" xfId="0" applyFont="1" applyBorder="1" applyProtection="1">
      <protection hidden="1"/>
    </xf>
    <xf numFmtId="0" fontId="7" fillId="3" borderId="42" xfId="0" applyFont="1" applyFill="1" applyBorder="1" applyProtection="1">
      <protection hidden="1"/>
    </xf>
    <xf numFmtId="0" fontId="6" fillId="3" borderId="33" xfId="0" applyFont="1" applyFill="1" applyBorder="1" applyProtection="1">
      <protection hidden="1"/>
    </xf>
    <xf numFmtId="49" fontId="6" fillId="3" borderId="33" xfId="0" applyNumberFormat="1" applyFont="1" applyFill="1" applyBorder="1" applyAlignment="1" applyProtection="1">
      <alignment horizontal="center"/>
      <protection hidden="1"/>
    </xf>
    <xf numFmtId="0" fontId="5" fillId="3" borderId="33" xfId="0" applyFont="1" applyFill="1" applyBorder="1" applyProtection="1">
      <protection hidden="1"/>
    </xf>
    <xf numFmtId="42" fontId="6" fillId="4" borderId="34" xfId="0" applyNumberFormat="1" applyFont="1" applyFill="1" applyBorder="1" applyAlignment="1" applyProtection="1">
      <alignment horizontal="right" vertical="center"/>
      <protection locked="0"/>
    </xf>
    <xf numFmtId="0" fontId="6" fillId="0" borderId="32" xfId="0" applyFont="1" applyBorder="1" applyProtection="1">
      <protection hidden="1"/>
    </xf>
    <xf numFmtId="42" fontId="7" fillId="3" borderId="36" xfId="0" applyNumberFormat="1" applyFont="1" applyFill="1" applyBorder="1" applyAlignment="1" applyProtection="1">
      <alignment horizontal="right" vertical="center"/>
      <protection hidden="1"/>
    </xf>
    <xf numFmtId="3" fontId="16" fillId="6" borderId="44" xfId="0" applyNumberFormat="1" applyFont="1" applyFill="1" applyBorder="1" applyAlignment="1" applyProtection="1">
      <alignment horizontal="center" vertical="center"/>
      <protection hidden="1"/>
    </xf>
    <xf numFmtId="0" fontId="16" fillId="0" borderId="45" xfId="0" applyFont="1" applyBorder="1" applyProtection="1">
      <protection hidden="1"/>
    </xf>
    <xf numFmtId="0" fontId="5" fillId="0" borderId="45" xfId="0" applyFont="1" applyBorder="1" applyAlignment="1" applyProtection="1">
      <alignment vertical="center"/>
      <protection hidden="1"/>
    </xf>
    <xf numFmtId="0" fontId="5" fillId="0" borderId="46" xfId="0" applyFont="1" applyBorder="1" applyAlignment="1" applyProtection="1">
      <alignment vertical="center"/>
      <protection hidden="1"/>
    </xf>
    <xf numFmtId="41" fontId="8" fillId="0" borderId="47" xfId="0" applyNumberFormat="1" applyFont="1" applyBorder="1" applyAlignment="1" applyProtection="1">
      <alignment horizontal="right" vertical="center"/>
      <protection hidden="1"/>
    </xf>
    <xf numFmtId="41" fontId="8" fillId="0" borderId="48" xfId="0" applyNumberFormat="1" applyFont="1" applyBorder="1" applyAlignment="1" applyProtection="1">
      <alignment horizontal="right" vertical="center"/>
      <protection hidden="1"/>
    </xf>
    <xf numFmtId="41" fontId="8" fillId="0" borderId="49" xfId="0" applyNumberFormat="1" applyFont="1" applyBorder="1" applyAlignment="1" applyProtection="1">
      <alignment horizontal="right" vertical="center"/>
      <protection hidden="1"/>
    </xf>
    <xf numFmtId="0" fontId="16" fillId="0" borderId="50" xfId="0" applyFont="1" applyBorder="1" applyProtection="1">
      <protection hidden="1"/>
    </xf>
    <xf numFmtId="0" fontId="5" fillId="0" borderId="48" xfId="0" applyFont="1" applyBorder="1" applyProtection="1">
      <protection hidden="1"/>
    </xf>
    <xf numFmtId="0" fontId="5" fillId="0" borderId="49" xfId="0" applyFont="1" applyBorder="1" applyProtection="1">
      <protection hidden="1"/>
    </xf>
    <xf numFmtId="3" fontId="16" fillId="0" borderId="44" xfId="0" applyNumberFormat="1" applyFont="1" applyBorder="1" applyAlignment="1" applyProtection="1">
      <alignment horizontal="center" vertical="center"/>
      <protection hidden="1"/>
    </xf>
    <xf numFmtId="0" fontId="5" fillId="0" borderId="51" xfId="0" applyFont="1" applyBorder="1" applyAlignment="1" applyProtection="1">
      <alignment vertical="center"/>
      <protection hidden="1"/>
    </xf>
    <xf numFmtId="0" fontId="5" fillId="0" borderId="52" xfId="0" applyFont="1" applyBorder="1" applyAlignment="1" applyProtection="1">
      <alignment vertical="center"/>
      <protection hidden="1"/>
    </xf>
    <xf numFmtId="0" fontId="6" fillId="8" borderId="0" xfId="0" applyFont="1" applyFill="1" applyAlignment="1" applyProtection="1">
      <alignment horizontal="center" vertical="center" wrapText="1"/>
      <protection locked="0" hidden="1"/>
    </xf>
    <xf numFmtId="0" fontId="11" fillId="0" borderId="53" xfId="0" applyFont="1" applyBorder="1" applyAlignment="1" applyProtection="1">
      <alignment horizontal="center" vertical="center"/>
      <protection hidden="1"/>
    </xf>
    <xf numFmtId="3" fontId="16" fillId="6" borderId="54" xfId="0" applyNumberFormat="1" applyFont="1" applyFill="1" applyBorder="1" applyAlignment="1" applyProtection="1">
      <alignment horizontal="center" vertical="center"/>
      <protection hidden="1"/>
    </xf>
    <xf numFmtId="0" fontId="16" fillId="0" borderId="51" xfId="0" applyFont="1" applyBorder="1" applyProtection="1">
      <protection hidden="1"/>
    </xf>
    <xf numFmtId="0" fontId="16" fillId="7" borderId="51" xfId="0" applyFont="1" applyFill="1" applyBorder="1" applyProtection="1">
      <protection hidden="1"/>
    </xf>
    <xf numFmtId="0" fontId="16" fillId="7" borderId="52" xfId="0" applyFont="1" applyFill="1" applyBorder="1" applyProtection="1">
      <protection hidden="1"/>
    </xf>
    <xf numFmtId="41" fontId="8" fillId="0" borderId="54" xfId="0" applyNumberFormat="1" applyFont="1" applyBorder="1" applyAlignment="1" applyProtection="1">
      <alignment horizontal="right" vertical="center"/>
      <protection hidden="1"/>
    </xf>
    <xf numFmtId="3" fontId="16" fillId="0" borderId="54" xfId="0" applyNumberFormat="1" applyFont="1" applyBorder="1" applyAlignment="1" applyProtection="1">
      <alignment horizontal="center" vertical="center"/>
      <protection hidden="1"/>
    </xf>
    <xf numFmtId="0" fontId="16" fillId="0" borderId="54" xfId="0" applyFont="1" applyBorder="1" applyProtection="1">
      <protection hidden="1"/>
    </xf>
    <xf numFmtId="0" fontId="8" fillId="0" borderId="54" xfId="0" applyFont="1" applyBorder="1" applyAlignment="1" applyProtection="1">
      <alignment horizontal="right" vertical="center"/>
      <protection hidden="1"/>
    </xf>
    <xf numFmtId="0" fontId="8" fillId="0" borderId="51" xfId="0" applyFont="1" applyBorder="1" applyAlignment="1" applyProtection="1">
      <alignment horizontal="right" vertical="center"/>
      <protection hidden="1"/>
    </xf>
    <xf numFmtId="0" fontId="8" fillId="0" borderId="52" xfId="0" applyFont="1" applyBorder="1" applyAlignment="1" applyProtection="1">
      <alignment horizontal="right" vertical="center"/>
      <protection hidden="1"/>
    </xf>
    <xf numFmtId="0" fontId="7" fillId="0" borderId="56" xfId="0" applyFont="1" applyBorder="1" applyAlignment="1" applyProtection="1">
      <alignment horizontal="center"/>
      <protection hidden="1"/>
    </xf>
    <xf numFmtId="0" fontId="7" fillId="3" borderId="56" xfId="0" applyFont="1" applyFill="1" applyBorder="1" applyAlignment="1" applyProtection="1">
      <alignment horizontal="center"/>
      <protection hidden="1"/>
    </xf>
    <xf numFmtId="0" fontId="7" fillId="0" borderId="55" xfId="0" applyFont="1" applyBorder="1" applyAlignment="1" applyProtection="1">
      <alignment vertical="center"/>
      <protection hidden="1"/>
    </xf>
    <xf numFmtId="0" fontId="11" fillId="0" borderId="55" xfId="0" applyFont="1" applyBorder="1" applyAlignment="1" applyProtection="1">
      <alignment horizontal="center" vertical="center"/>
      <protection hidden="1"/>
    </xf>
    <xf numFmtId="0" fontId="10" fillId="3" borderId="55" xfId="0" applyFont="1" applyFill="1" applyBorder="1" applyAlignment="1" applyProtection="1">
      <alignment vertical="center"/>
      <protection hidden="1"/>
    </xf>
    <xf numFmtId="0" fontId="5" fillId="0" borderId="55" xfId="0" applyFont="1" applyBorder="1" applyProtection="1">
      <protection hidden="1"/>
    </xf>
    <xf numFmtId="3" fontId="7" fillId="3" borderId="55" xfId="0" applyNumberFormat="1" applyFont="1" applyFill="1" applyBorder="1" applyAlignment="1" applyProtection="1">
      <alignment vertical="center"/>
      <protection hidden="1"/>
    </xf>
    <xf numFmtId="42" fontId="7" fillId="3" borderId="55" xfId="1" applyNumberFormat="1" applyFont="1" applyFill="1" applyBorder="1" applyAlignment="1" applyProtection="1">
      <alignment vertical="center"/>
      <protection hidden="1"/>
    </xf>
    <xf numFmtId="0" fontId="6" fillId="0" borderId="55" xfId="0" applyFont="1" applyBorder="1" applyProtection="1">
      <protection hidden="1"/>
    </xf>
    <xf numFmtId="0" fontId="6" fillId="0" borderId="53" xfId="0" applyFont="1" applyBorder="1" applyProtection="1">
      <protection hidden="1"/>
    </xf>
    <xf numFmtId="0" fontId="7" fillId="0" borderId="55" xfId="0" applyFont="1" applyBorder="1" applyAlignment="1" applyProtection="1">
      <alignment horizontal="left" vertical="center"/>
      <protection hidden="1"/>
    </xf>
    <xf numFmtId="0" fontId="6" fillId="0" borderId="55" xfId="0" applyFont="1" applyBorder="1" applyAlignment="1" applyProtection="1">
      <alignment horizontal="left" vertical="center"/>
      <protection hidden="1"/>
    </xf>
    <xf numFmtId="44" fontId="13" fillId="0" borderId="55" xfId="1" applyFont="1" applyFill="1" applyBorder="1" applyAlignment="1" applyProtection="1">
      <alignment horizontal="center" vertical="center" wrapText="1"/>
      <protection hidden="1"/>
    </xf>
    <xf numFmtId="0" fontId="13" fillId="0" borderId="55" xfId="0" applyFont="1" applyBorder="1" applyAlignment="1" applyProtection="1">
      <alignment horizontal="center" vertical="center" wrapText="1"/>
      <protection hidden="1"/>
    </xf>
    <xf numFmtId="3" fontId="6" fillId="0" borderId="55" xfId="1" applyNumberFormat="1" applyFont="1" applyFill="1" applyBorder="1" applyAlignment="1" applyProtection="1">
      <alignment horizontal="center" vertical="center"/>
      <protection hidden="1"/>
    </xf>
    <xf numFmtId="3" fontId="6" fillId="0" borderId="55" xfId="0" applyNumberFormat="1" applyFont="1" applyBorder="1" applyAlignment="1" applyProtection="1">
      <alignment vertical="center"/>
      <protection hidden="1"/>
    </xf>
    <xf numFmtId="3" fontId="6" fillId="0" borderId="53" xfId="0" applyNumberFormat="1" applyFont="1" applyBorder="1" applyAlignment="1" applyProtection="1">
      <alignment vertical="center"/>
      <protection hidden="1"/>
    </xf>
    <xf numFmtId="0" fontId="7" fillId="0" borderId="55" xfId="0" applyFont="1" applyBorder="1" applyAlignment="1" applyProtection="1">
      <alignment horizontal="center"/>
      <protection hidden="1"/>
    </xf>
    <xf numFmtId="0" fontId="7" fillId="3" borderId="57" xfId="0" applyFont="1" applyFill="1" applyBorder="1" applyAlignment="1" applyProtection="1">
      <alignment horizontal="center"/>
      <protection hidden="1"/>
    </xf>
    <xf numFmtId="3" fontId="10" fillId="0" borderId="35" xfId="0" applyNumberFormat="1" applyFont="1" applyBorder="1" applyAlignment="1">
      <alignment horizontal="center" vertical="center"/>
    </xf>
    <xf numFmtId="42" fontId="6" fillId="5" borderId="34" xfId="2" applyNumberFormat="1" applyFont="1" applyFill="1" applyBorder="1" applyAlignment="1" applyProtection="1">
      <alignment horizontal="right" vertical="center"/>
      <protection locked="0" hidden="1"/>
    </xf>
    <xf numFmtId="0" fontId="6" fillId="0" borderId="12" xfId="0" applyFont="1" applyBorder="1" applyProtection="1">
      <protection locked="0" hidden="1"/>
    </xf>
    <xf numFmtId="0" fontId="6" fillId="0" borderId="0" xfId="0" applyFont="1" applyProtection="1">
      <protection locked="0" hidden="1"/>
    </xf>
    <xf numFmtId="0" fontId="10" fillId="3" borderId="0" xfId="0" applyFont="1" applyFill="1" applyProtection="1">
      <protection locked="0" hidden="1"/>
    </xf>
    <xf numFmtId="164" fontId="6" fillId="3" borderId="12" xfId="1" applyNumberFormat="1" applyFont="1" applyFill="1" applyBorder="1" applyAlignment="1" applyProtection="1">
      <alignment vertical="center"/>
      <protection locked="0" hidden="1"/>
    </xf>
    <xf numFmtId="0" fontId="8" fillId="0" borderId="0" xfId="0" applyFont="1" applyAlignment="1" applyProtection="1">
      <alignment vertical="center"/>
      <protection locked="0" hidden="1"/>
    </xf>
    <xf numFmtId="0" fontId="5" fillId="3" borderId="5" xfId="0" applyFont="1" applyFill="1" applyBorder="1" applyProtection="1">
      <protection locked="0" hidden="1"/>
    </xf>
    <xf numFmtId="0" fontId="0" fillId="0" borderId="0" xfId="0" applyProtection="1">
      <protection locked="0" hidden="1"/>
    </xf>
    <xf numFmtId="0" fontId="6" fillId="0" borderId="0" xfId="0" applyFont="1" applyAlignment="1" applyProtection="1">
      <alignment vertical="center" wrapText="1"/>
      <protection locked="0" hidden="1"/>
    </xf>
    <xf numFmtId="0" fontId="7" fillId="0" borderId="0" xfId="0" applyFont="1" applyAlignment="1" applyProtection="1">
      <alignment horizontal="left" vertical="center" wrapText="1"/>
      <protection locked="0" hidden="1"/>
    </xf>
    <xf numFmtId="0" fontId="23" fillId="0" borderId="0" xfId="0" applyFont="1" applyAlignment="1" applyProtection="1">
      <alignment horizontal="center" vertical="center" wrapText="1"/>
      <protection locked="0" hidden="1"/>
    </xf>
    <xf numFmtId="0" fontId="26" fillId="0" borderId="0" xfId="0" applyFont="1" applyAlignment="1" applyProtection="1">
      <alignment horizontal="center" vertical="center" wrapText="1"/>
      <protection locked="0" hidden="1"/>
    </xf>
    <xf numFmtId="0" fontId="24" fillId="0" borderId="0" xfId="0" applyFont="1" applyAlignment="1" applyProtection="1">
      <alignment horizontal="center" vertical="center" wrapText="1"/>
      <protection locked="0" hidden="1"/>
    </xf>
    <xf numFmtId="0" fontId="23" fillId="0" borderId="0" xfId="0" applyFont="1" applyAlignment="1" applyProtection="1">
      <alignment horizontal="center" vertical="center"/>
      <protection locked="0" hidden="1"/>
    </xf>
    <xf numFmtId="0" fontId="16" fillId="0" borderId="0" xfId="0" applyFont="1" applyProtection="1">
      <protection locked="0" hidden="1"/>
    </xf>
    <xf numFmtId="0" fontId="26" fillId="0" borderId="0" xfId="0" applyFont="1" applyAlignment="1" applyProtection="1">
      <alignment horizontal="center" vertical="center"/>
      <protection locked="0" hidden="1"/>
    </xf>
    <xf numFmtId="49" fontId="31" fillId="0" borderId="0" xfId="0" applyNumberFormat="1" applyFont="1" applyAlignment="1">
      <alignment wrapText="1"/>
    </xf>
    <xf numFmtId="0" fontId="31" fillId="0" borderId="0" xfId="0" applyFont="1"/>
    <xf numFmtId="6" fontId="0" fillId="11" borderId="0" xfId="0" applyNumberFormat="1" applyFill="1"/>
    <xf numFmtId="0" fontId="0" fillId="2" borderId="0" xfId="0" applyFill="1" applyProtection="1"/>
    <xf numFmtId="0" fontId="6" fillId="4" borderId="36" xfId="0" applyFont="1" applyFill="1" applyBorder="1"/>
    <xf numFmtId="0" fontId="6" fillId="4" borderId="33" xfId="0" applyFont="1" applyFill="1" applyBorder="1"/>
    <xf numFmtId="0" fontId="0" fillId="4" borderId="33" xfId="0" applyFill="1" applyBorder="1"/>
    <xf numFmtId="0" fontId="0" fillId="4" borderId="37" xfId="0" applyFill="1" applyBorder="1"/>
    <xf numFmtId="0" fontId="6" fillId="4" borderId="36" xfId="0" applyFont="1" applyFill="1" applyBorder="1" applyAlignment="1">
      <alignment horizontal="left"/>
    </xf>
    <xf numFmtId="0" fontId="6" fillId="4" borderId="33" xfId="0" applyFont="1" applyFill="1" applyBorder="1" applyAlignment="1">
      <alignment horizontal="left"/>
    </xf>
    <xf numFmtId="0" fontId="6" fillId="4" borderId="37" xfId="0" applyFont="1" applyFill="1" applyBorder="1" applyAlignment="1">
      <alignment horizontal="left"/>
    </xf>
    <xf numFmtId="0" fontId="7" fillId="3" borderId="32" xfId="0" applyFont="1" applyFill="1" applyBorder="1" applyAlignment="1" applyProtection="1">
      <alignment horizontal="left" vertical="center"/>
      <protection hidden="1"/>
    </xf>
    <xf numFmtId="0" fontId="7" fillId="3" borderId="11" xfId="0" applyFont="1" applyFill="1" applyBorder="1" applyAlignment="1" applyProtection="1">
      <alignment horizontal="left" vertical="center"/>
      <protection hidden="1"/>
    </xf>
    <xf numFmtId="0" fontId="6" fillId="4" borderId="36" xfId="0" applyFont="1" applyFill="1" applyBorder="1" applyAlignment="1" applyProtection="1">
      <alignment horizontal="left"/>
      <protection locked="0"/>
    </xf>
    <xf numFmtId="0" fontId="6" fillId="4" borderId="33" xfId="0" applyFont="1" applyFill="1" applyBorder="1" applyAlignment="1" applyProtection="1">
      <alignment horizontal="left"/>
      <protection locked="0"/>
    </xf>
    <xf numFmtId="0" fontId="6" fillId="4" borderId="37" xfId="0" applyFont="1" applyFill="1" applyBorder="1" applyAlignment="1" applyProtection="1">
      <alignment horizontal="left"/>
      <protection locked="0"/>
    </xf>
    <xf numFmtId="0" fontId="6" fillId="0" borderId="7" xfId="0" applyFont="1" applyBorder="1" applyAlignment="1" applyProtection="1">
      <alignment horizontal="left"/>
      <protection locked="0"/>
    </xf>
    <xf numFmtId="0" fontId="0" fillId="0" borderId="7" xfId="0" applyBorder="1"/>
    <xf numFmtId="0" fontId="0" fillId="0" borderId="6" xfId="0" applyBorder="1"/>
    <xf numFmtId="0" fontId="10" fillId="0" borderId="36" xfId="0" applyFont="1" applyBorder="1" applyAlignment="1" applyProtection="1">
      <alignment horizontal="left" vertical="center" wrapText="1" indent="2"/>
      <protection hidden="1"/>
    </xf>
    <xf numFmtId="0" fontId="10" fillId="0" borderId="33" xfId="0" applyFont="1" applyBorder="1" applyAlignment="1" applyProtection="1">
      <alignment horizontal="left" vertical="center" wrapText="1" indent="2"/>
      <protection hidden="1"/>
    </xf>
    <xf numFmtId="0" fontId="10" fillId="0" borderId="37" xfId="0" applyFont="1" applyBorder="1" applyAlignment="1" applyProtection="1">
      <alignment horizontal="left" vertical="center" wrapText="1" indent="2"/>
      <protection hidden="1"/>
    </xf>
    <xf numFmtId="0" fontId="15" fillId="0" borderId="36" xfId="0" applyFont="1" applyBorder="1" applyAlignment="1" applyProtection="1">
      <alignment horizontal="left" vertical="center" wrapText="1"/>
      <protection hidden="1"/>
    </xf>
    <xf numFmtId="0" fontId="15" fillId="0" borderId="33" xfId="0" applyFont="1" applyBorder="1" applyAlignment="1" applyProtection="1">
      <alignment horizontal="left" vertical="center" wrapText="1"/>
      <protection hidden="1"/>
    </xf>
    <xf numFmtId="0" fontId="15" fillId="0" borderId="37" xfId="0" applyFont="1" applyBorder="1" applyAlignment="1" applyProtection="1">
      <alignment horizontal="left" vertical="center" wrapText="1"/>
      <protection hidden="1"/>
    </xf>
    <xf numFmtId="0" fontId="7" fillId="0" borderId="55" xfId="0" applyFont="1" applyBorder="1" applyAlignment="1" applyProtection="1">
      <alignment vertical="center"/>
      <protection hidden="1"/>
    </xf>
    <xf numFmtId="0" fontId="7" fillId="0" borderId="53" xfId="0" applyFont="1" applyBorder="1" applyAlignment="1" applyProtection="1">
      <alignment vertical="center"/>
      <protection hidden="1"/>
    </xf>
    <xf numFmtId="0" fontId="7" fillId="3" borderId="40" xfId="0" applyFont="1" applyFill="1" applyBorder="1" applyAlignment="1" applyProtection="1">
      <alignment horizontal="left" vertical="center"/>
      <protection hidden="1"/>
    </xf>
    <xf numFmtId="0" fontId="7" fillId="3" borderId="34" xfId="0" applyFont="1" applyFill="1" applyBorder="1" applyAlignment="1" applyProtection="1">
      <alignment horizontal="left" vertical="center"/>
      <protection hidden="1"/>
    </xf>
    <xf numFmtId="0" fontId="0" fillId="0" borderId="34" xfId="0" applyBorder="1" applyAlignment="1">
      <alignment vertical="center"/>
    </xf>
    <xf numFmtId="0" fontId="0" fillId="0" borderId="36" xfId="0" applyBorder="1" applyAlignment="1">
      <alignment vertical="center"/>
    </xf>
    <xf numFmtId="0" fontId="7" fillId="0" borderId="36" xfId="0" applyFont="1" applyBorder="1" applyAlignment="1" applyProtection="1">
      <alignment vertical="center" wrapText="1"/>
      <protection hidden="1"/>
    </xf>
    <xf numFmtId="0" fontId="7" fillId="0" borderId="33" xfId="0" applyFont="1" applyBorder="1" applyAlignment="1" applyProtection="1">
      <alignment vertical="center" wrapText="1"/>
      <protection hidden="1"/>
    </xf>
    <xf numFmtId="0" fontId="7" fillId="0" borderId="37" xfId="0" applyFont="1" applyBorder="1" applyAlignment="1" applyProtection="1">
      <alignment vertical="center" wrapText="1"/>
      <protection hidden="1"/>
    </xf>
    <xf numFmtId="0" fontId="7" fillId="0" borderId="0" xfId="0" applyFont="1" applyAlignment="1" applyProtection="1">
      <alignment horizontal="left" vertical="center"/>
      <protection hidden="1"/>
    </xf>
    <xf numFmtId="0" fontId="28" fillId="0" borderId="2" xfId="3" applyBorder="1" applyAlignment="1" applyProtection="1">
      <alignment horizontal="right"/>
      <protection hidden="1"/>
    </xf>
    <xf numFmtId="0" fontId="23" fillId="0" borderId="0" xfId="0" applyFont="1" applyAlignment="1" applyProtection="1">
      <alignment horizontal="center" vertical="center" wrapText="1"/>
      <protection hidden="1"/>
    </xf>
    <xf numFmtId="166" fontId="6" fillId="3" borderId="0" xfId="0" applyNumberFormat="1" applyFont="1" applyFill="1" applyAlignment="1" applyProtection="1">
      <alignment horizontal="center" vertical="center" wrapText="1"/>
      <protection hidden="1"/>
    </xf>
    <xf numFmtId="166" fontId="0" fillId="3" borderId="0" xfId="0" applyNumberFormat="1" applyFill="1" applyAlignment="1" applyProtection="1">
      <alignment horizontal="center" vertical="center" wrapText="1"/>
      <protection hidden="1"/>
    </xf>
    <xf numFmtId="0" fontId="6" fillId="9" borderId="0" xfId="0" applyFont="1" applyFill="1" applyAlignment="1" applyProtection="1">
      <alignment horizontal="center" vertical="center" wrapText="1"/>
      <protection locked="0" hidden="1"/>
    </xf>
    <xf numFmtId="0" fontId="0" fillId="9" borderId="0" xfId="0" applyFill="1" applyAlignment="1" applyProtection="1">
      <alignment horizontal="center" vertical="center" wrapText="1"/>
      <protection locked="0" hidden="1"/>
    </xf>
    <xf numFmtId="0" fontId="6" fillId="3" borderId="0" xfId="0" applyFont="1" applyFill="1" applyAlignment="1" applyProtection="1">
      <alignment horizontal="center" vertical="center" wrapText="1"/>
      <protection hidden="1"/>
    </xf>
    <xf numFmtId="0" fontId="0" fillId="3" borderId="0" xfId="0" applyFill="1" applyAlignment="1" applyProtection="1">
      <alignment horizontal="center" vertical="center" wrapText="1"/>
      <protection hidden="1"/>
    </xf>
    <xf numFmtId="0" fontId="6" fillId="8" borderId="0" xfId="0" applyFont="1" applyFill="1" applyAlignment="1" applyProtection="1">
      <alignment horizontal="center" vertical="center" wrapText="1"/>
      <protection locked="0" hidden="1"/>
    </xf>
    <xf numFmtId="0" fontId="6" fillId="8" borderId="0" xfId="0" applyFont="1" applyFill="1" applyAlignment="1" applyProtection="1">
      <alignment horizontal="center" vertical="center"/>
      <protection locked="0" hidden="1"/>
    </xf>
    <xf numFmtId="0" fontId="7"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7" fillId="8" borderId="21" xfId="0" applyFont="1" applyFill="1" applyBorder="1" applyAlignment="1" applyProtection="1">
      <alignment horizontal="center" vertical="center"/>
      <protection hidden="1"/>
    </xf>
    <xf numFmtId="0" fontId="0" fillId="0" borderId="24" xfId="0" applyBorder="1"/>
    <xf numFmtId="0" fontId="0" fillId="0" borderId="23" xfId="0" applyBorder="1"/>
    <xf numFmtId="0" fontId="0" fillId="0" borderId="4" xfId="0" applyBorder="1"/>
    <xf numFmtId="0" fontId="0" fillId="0" borderId="2" xfId="0" applyBorder="1"/>
    <xf numFmtId="0" fontId="0" fillId="0" borderId="3" xfId="0" applyBorder="1"/>
    <xf numFmtId="0" fontId="6" fillId="8" borderId="0" xfId="0" applyFont="1" applyFill="1" applyAlignment="1" applyProtection="1">
      <alignment horizontal="center" vertical="center" wrapText="1"/>
      <protection hidden="1"/>
    </xf>
    <xf numFmtId="0" fontId="0" fillId="0" borderId="0" xfId="0"/>
    <xf numFmtId="0" fontId="7" fillId="3" borderId="23" xfId="0" applyFont="1" applyFill="1" applyBorder="1" applyAlignment="1" applyProtection="1">
      <alignment horizontal="center"/>
      <protection hidden="1"/>
    </xf>
    <xf numFmtId="0" fontId="0" fillId="0" borderId="5" xfId="0" applyBorder="1" applyAlignment="1">
      <alignment horizontal="center"/>
    </xf>
    <xf numFmtId="0" fontId="0" fillId="0" borderId="19" xfId="0" applyBorder="1" applyAlignment="1">
      <alignment horizontal="center"/>
    </xf>
    <xf numFmtId="0" fontId="7" fillId="8" borderId="22" xfId="0" applyFont="1" applyFill="1" applyBorder="1" applyAlignment="1" applyProtection="1">
      <alignment horizontal="center" vertical="center" wrapText="1"/>
      <protection hidden="1"/>
    </xf>
    <xf numFmtId="0" fontId="7" fillId="8" borderId="20" xfId="0" applyFont="1" applyFill="1" applyBorder="1" applyAlignment="1" applyProtection="1">
      <alignment horizontal="center" vertical="center" wrapText="1"/>
      <protection hidden="1"/>
    </xf>
    <xf numFmtId="0" fontId="22" fillId="3" borderId="24" xfId="0" applyFont="1" applyFill="1" applyBorder="1" applyAlignment="1" applyProtection="1">
      <alignment vertical="center"/>
      <protection hidden="1"/>
    </xf>
    <xf numFmtId="0" fontId="7" fillId="0" borderId="21"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165" fontId="7" fillId="0" borderId="33" xfId="0" applyNumberFormat="1" applyFont="1" applyBorder="1" applyAlignment="1" applyProtection="1">
      <alignment vertical="center" wrapText="1"/>
      <protection hidden="1"/>
    </xf>
    <xf numFmtId="0" fontId="0" fillId="0" borderId="33" xfId="0" applyBorder="1" applyAlignment="1" applyProtection="1">
      <alignment vertical="center" wrapText="1"/>
      <protection hidden="1"/>
    </xf>
    <xf numFmtId="0" fontId="6" fillId="4" borderId="34" xfId="0" applyFont="1" applyFill="1" applyBorder="1" applyAlignment="1">
      <alignment horizontal="left"/>
    </xf>
    <xf numFmtId="0" fontId="7" fillId="0" borderId="11" xfId="0" applyFont="1" applyBorder="1" applyAlignment="1" applyProtection="1">
      <alignment horizontal="left" vertical="center"/>
      <protection hidden="1"/>
    </xf>
    <xf numFmtId="0" fontId="6" fillId="0" borderId="7" xfId="0" applyFont="1" applyBorder="1" applyProtection="1">
      <protection hidden="1"/>
    </xf>
    <xf numFmtId="0" fontId="7" fillId="3" borderId="42" xfId="0" applyFont="1" applyFill="1" applyBorder="1" applyAlignment="1" applyProtection="1">
      <alignment horizontal="left" vertical="center"/>
      <protection hidden="1"/>
    </xf>
    <xf numFmtId="0" fontId="7" fillId="3" borderId="33" xfId="0" applyFont="1" applyFill="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6" fillId="4" borderId="34" xfId="0" applyFont="1" applyFill="1" applyBorder="1" applyProtection="1">
      <protection hidden="1"/>
    </xf>
    <xf numFmtId="0" fontId="0" fillId="4" borderId="34" xfId="0" applyFill="1" applyBorder="1"/>
    <xf numFmtId="0" fontId="6" fillId="4" borderId="34" xfId="0" applyFont="1" applyFill="1" applyBorder="1" applyProtection="1">
      <protection locked="0" hidden="1"/>
    </xf>
    <xf numFmtId="0" fontId="0" fillId="4" borderId="34" xfId="0" applyFill="1" applyBorder="1" applyProtection="1">
      <protection locked="0"/>
    </xf>
    <xf numFmtId="0" fontId="7" fillId="0" borderId="0" xfId="0" applyFont="1" applyAlignment="1" applyProtection="1">
      <alignment horizontal="left" vertical="top" wrapText="1"/>
      <protection hidden="1"/>
    </xf>
    <xf numFmtId="0" fontId="7" fillId="0" borderId="12" xfId="0" applyFont="1" applyBorder="1" applyAlignment="1" applyProtection="1">
      <alignment horizontal="left" vertical="top" wrapText="1"/>
      <protection hidden="1"/>
    </xf>
    <xf numFmtId="10" fontId="7" fillId="4" borderId="36" xfId="0" applyNumberFormat="1" applyFont="1" applyFill="1" applyBorder="1" applyAlignment="1" applyProtection="1">
      <alignment horizontal="center"/>
      <protection locked="0"/>
    </xf>
    <xf numFmtId="10" fontId="7" fillId="4" borderId="37" xfId="0" applyNumberFormat="1" applyFont="1" applyFill="1" applyBorder="1" applyAlignment="1" applyProtection="1">
      <alignment horizontal="center"/>
      <protection locked="0"/>
    </xf>
    <xf numFmtId="0" fontId="7" fillId="0" borderId="11" xfId="0" applyFont="1" applyBorder="1" applyAlignment="1" applyProtection="1">
      <alignment vertical="center"/>
      <protection hidden="1"/>
    </xf>
    <xf numFmtId="166" fontId="6" fillId="3" borderId="0" xfId="0" applyNumberFormat="1" applyFont="1" applyFill="1" applyAlignment="1" applyProtection="1">
      <alignment horizontal="center" vertical="center" wrapText="1"/>
      <protection locked="0" hidden="1"/>
    </xf>
    <xf numFmtId="166" fontId="0" fillId="3" borderId="0" xfId="0" applyNumberFormat="1" applyFill="1" applyAlignment="1" applyProtection="1">
      <alignment horizontal="center" vertical="center" wrapText="1"/>
      <protection locked="0" hidden="1"/>
    </xf>
    <xf numFmtId="0" fontId="0" fillId="0" borderId="0" xfId="0" applyProtection="1">
      <protection locked="0"/>
    </xf>
    <xf numFmtId="0" fontId="6" fillId="3" borderId="0" xfId="0" applyFont="1" applyFill="1" applyAlignment="1" applyProtection="1">
      <alignment horizontal="center" vertical="center" wrapText="1"/>
      <protection locked="0" hidden="1"/>
    </xf>
    <xf numFmtId="0" fontId="0" fillId="3" borderId="0" xfId="0" applyFill="1" applyAlignment="1" applyProtection="1">
      <alignment horizontal="center" vertical="center" wrapText="1"/>
      <protection locked="0" hidden="1"/>
    </xf>
  </cellXfs>
  <cellStyles count="4">
    <cellStyle name="Currency 2 2" xfId="1" xr:uid="{7CBB029E-91AD-40B8-BF6F-9D58593325A6}"/>
    <cellStyle name="Currency 2 2 2" xfId="2" xr:uid="{69CD6E64-9546-4CEF-99F9-524C5D4EA804}"/>
    <cellStyle name="Hyperlink" xfId="3" builtinId="8"/>
    <cellStyle name="Normal" xfId="0" builtinId="0"/>
  </cellStyles>
  <dxfs count="534">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numFmt numFmtId="10" formatCode="&quot;$&quot;#,##0_);[Red]\(&quot;$&quot;#,##0\)"/>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style="thin">
          <color theme="4" tint="0.3999755851924192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2050" name="Check Box 2" descr="CheckBox"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2051" name="Check Box 3" descr="CheckBox"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2052" name="Check Box 4" descr="CheckBox"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2053" name="Check Box 5" descr="CheckBox"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2054" name="Check Box 6" descr="CheckBox"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2055" name="Check Box 7" descr="CheckBox"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2056" name="Check Box 8" descr="CheckBox"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2057" name="Check Box 9" descr="CheckBox"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2058" name="Check Box 10" descr="CheckBox"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2059" name="Check Box 11" descr="CheckBox"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2060" name="Check Box 12" descr="CheckBox"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2061" name="Check Box 13" descr="CheckBox"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2062" name="Check Box 14" descr="CheckBox"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2063" name="Check Box 15" descr="CheckBox"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2064" name="Check Box 16" descr="CheckBox"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2065" name="Check Box 17" descr="CheckBox"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7169" name="Check Box 1" descr="CheckBox"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7170" name="Check Box 2" descr="CheckBox"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7171" name="Check Box 3" descr="CheckBox"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7172" name="Check Box 4" descr="CheckBox"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7173" name="Check Box 5" descr="CheckBox"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7174" name="Check Box 6" descr="CheckBox"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7175" name="Check Box 7" descr="CheckBox"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7176" name="Check Box 8" descr="CheckBox"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7177" name="Check Box 9" descr="CheckBox"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7178" name="Check Box 10" descr="CheckBox"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7179" name="Check Box 11" descr="CheckBox"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7180" name="Check Box 12" descr="CheckBox"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7181" name="Check Box 13" descr="CheckBox"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7182" name="Check Box 14" descr="CheckBox"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7183" name="Check Box 15" descr="CheckBox"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7184" name="Check Box 16" descr="CheckBox"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my.sharepoint.com/Users/allison.d.pickens/Desktop/FC508A%20Final%20Documents/FC508A%20Budget%20Template%20FY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ssgov.sharepoint.com/sites/doe-grantsmgmt/Shared%20Documents/LIZ%20Maternity%20Leave%20Docs/Current%20RFP%20files/FY22%20509%20510%20LCR/FC%20509_510%20Final%20Docs/GLEAM%20K-5%20Track%201%20budget%20workb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ssgov-my.sharepoint.com/personal/allison_d_pickens_mass_gov/Documents/Desktop/FC509%20and%20FC510%20FY23%20Continuation%20Documents/509-track1-partii-budget%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508 A Calculations"/>
      <sheetName val="Year 3 Budget"/>
      <sheetName val="Title I Amendment"/>
      <sheetName val="Summary Sheet"/>
      <sheetName val="dataESEcontact"/>
      <sheetName val="dataLookupValues"/>
      <sheetName val="dataDistrictList"/>
      <sheetName val="dataExport"/>
      <sheetName val="dataSchoolInfo"/>
      <sheetName val="dataReservation"/>
    </sheetNames>
    <sheetDataSet>
      <sheetData sheetId="0">
        <row r="6">
          <cell r="C6">
            <v>0</v>
          </cell>
        </row>
        <row r="13">
          <cell r="D13">
            <v>0</v>
          </cell>
        </row>
        <row r="17">
          <cell r="D17">
            <v>0</v>
          </cell>
        </row>
      </sheetData>
      <sheetData sheetId="1" refreshError="1"/>
      <sheetData sheetId="2" refreshError="1"/>
      <sheetData sheetId="3" refreshError="1"/>
      <sheetData sheetId="4" refreshError="1"/>
      <sheetData sheetId="5">
        <row r="1">
          <cell r="B1" t="str">
            <v>Org Name</v>
          </cell>
          <cell r="D1" t="str">
            <v xml:space="preserve">Org </v>
          </cell>
        </row>
        <row r="2">
          <cell r="B2" t="str">
            <v>Address 1</v>
          </cell>
        </row>
        <row r="4">
          <cell r="B4" t="str">
            <v>Town, State  Zip</v>
          </cell>
        </row>
        <row r="28">
          <cell r="B28">
            <v>1</v>
          </cell>
        </row>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Administrator</v>
          </cell>
        </row>
        <row r="102">
          <cell r="A102" t="str">
            <v>Support Staff</v>
          </cell>
        </row>
        <row r="103">
          <cell r="A103" t="str">
            <v>Teacher Instructional/Professional Staff</v>
          </cell>
        </row>
        <row r="104">
          <cell r="A104" t="str">
            <v>Other (please describe)</v>
          </cell>
        </row>
        <row r="118">
          <cell r="A118" t="str">
            <v>Consultants/Prof Dev for Teachers &amp; Support Staff</v>
          </cell>
        </row>
        <row r="119">
          <cell r="A119" t="str">
            <v>Non-Clerical Paras/Instructional Assistants</v>
          </cell>
        </row>
        <row r="120">
          <cell r="A120" t="str">
            <v>Contracted Services/Other Student Services</v>
          </cell>
        </row>
        <row r="121">
          <cell r="A121" t="str">
            <v>Contracted Services/Private School Services</v>
          </cell>
        </row>
        <row r="122">
          <cell r="A122" t="str">
            <v>Instructional Services</v>
          </cell>
        </row>
        <row r="123">
          <cell r="A123" t="str">
            <v>Secretary/Bookkeeper/Clerical Support</v>
          </cell>
        </row>
        <row r="124">
          <cell r="A124" t="str">
            <v>Substitutes (long and/or short term)</v>
          </cell>
        </row>
        <row r="125">
          <cell r="A125" t="str">
            <v>Other (please describe)</v>
          </cell>
        </row>
        <row r="129">
          <cell r="A129" t="str">
            <v>General Classroom Supplies</v>
          </cell>
        </row>
        <row r="130">
          <cell r="A130" t="str">
            <v>Instructional Technology</v>
          </cell>
        </row>
        <row r="131">
          <cell r="A131" t="str">
            <v>Other Instr Materials (non-testing assessment)</v>
          </cell>
        </row>
        <row r="132">
          <cell r="A132" t="str">
            <v>Testing and Assessment Materials</v>
          </cell>
        </row>
        <row r="133">
          <cell r="A133" t="str">
            <v>Textbooks/Related Software/Media/Materials</v>
          </cell>
        </row>
        <row r="134">
          <cell r="A134" t="str">
            <v>Office Supplies</v>
          </cell>
        </row>
        <row r="135">
          <cell r="A135" t="str">
            <v>Other (please describe)</v>
          </cell>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row r="147">
          <cell r="A147" t="str">
            <v>Memberships/Subscriptions/Licenses</v>
          </cell>
        </row>
        <row r="148">
          <cell r="A148" t="str">
            <v>Advertising</v>
          </cell>
        </row>
        <row r="149">
          <cell r="A149" t="str">
            <v>Maintenance of Equipment</v>
          </cell>
        </row>
        <row r="150">
          <cell r="A150" t="str">
            <v>Maintenance of Technology</v>
          </cell>
        </row>
        <row r="151">
          <cell r="A151" t="str">
            <v>Rental/Lease of Equipment</v>
          </cell>
        </row>
        <row r="152">
          <cell r="A152" t="str">
            <v>Student Transportation Services</v>
          </cell>
        </row>
        <row r="153">
          <cell r="A153" t="str">
            <v>Telephone/Utilities</v>
          </cell>
        </row>
        <row r="154">
          <cell r="A154" t="str">
            <v>Other (please describe)</v>
          </cell>
        </row>
        <row r="159">
          <cell r="A159" t="str">
            <v xml:space="preserve">Instructional Equipment </v>
          </cell>
        </row>
        <row r="160">
          <cell r="A160" t="str">
            <v>Non Instructional Equipment</v>
          </cell>
        </row>
      </sheetData>
      <sheetData sheetId="6">
        <row r="1">
          <cell r="A1">
            <v>1</v>
          </cell>
          <cell r="B1" t="str">
            <v>Org Code</v>
          </cell>
          <cell r="C1" t="str">
            <v>Org Name</v>
          </cell>
          <cell r="D1" t="str">
            <v>Org Type</v>
          </cell>
          <cell r="E1" t="str">
            <v>Function</v>
          </cell>
          <cell r="F1" t="str">
            <v>Contact Name</v>
          </cell>
          <cell r="G1" t="str">
            <v>Address 1</v>
          </cell>
          <cell r="H1" t="str">
            <v>Address 2</v>
          </cell>
          <cell r="I1" t="str">
            <v>Town</v>
          </cell>
          <cell r="J1" t="str">
            <v xml:space="preserve">State </v>
          </cell>
          <cell r="K1" t="str">
            <v>Zip</v>
          </cell>
          <cell r="L1" t="str">
            <v>2015 Level</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v>0</v>
          </cell>
          <cell r="I2" t="str">
            <v>Worcester</v>
          </cell>
          <cell r="J2" t="str">
            <v>MA</v>
          </cell>
          <cell r="K2" t="str">
            <v>01606</v>
          </cell>
          <cell r="L2" t="str">
            <v>Level 2</v>
          </cell>
        </row>
        <row r="3">
          <cell r="A3">
            <v>3</v>
          </cell>
          <cell r="B3" t="str">
            <v>00010000</v>
          </cell>
          <cell r="C3" t="str">
            <v>Abington</v>
          </cell>
          <cell r="D3" t="str">
            <v>Public School District</v>
          </cell>
          <cell r="E3" t="str">
            <v>Superintendent</v>
          </cell>
          <cell r="F3" t="str">
            <v>Peter Schafer</v>
          </cell>
          <cell r="G3" t="str">
            <v>171 Adams St</v>
          </cell>
          <cell r="H3">
            <v>0</v>
          </cell>
          <cell r="I3" t="str">
            <v>Abington</v>
          </cell>
          <cell r="J3" t="str">
            <v>MA</v>
          </cell>
          <cell r="K3" t="str">
            <v>02351</v>
          </cell>
          <cell r="L3" t="str">
            <v>Level 3</v>
          </cell>
        </row>
        <row r="4">
          <cell r="A4">
            <v>4</v>
          </cell>
          <cell r="B4" t="str">
            <v>04120000</v>
          </cell>
          <cell r="C4" t="str">
            <v>Academy Of the Pacific Rim Charter Public</v>
          </cell>
          <cell r="D4" t="str">
            <v>Charter District</v>
          </cell>
          <cell r="E4" t="str">
            <v>Charter School Leader</v>
          </cell>
          <cell r="F4" t="str">
            <v>Spencer Blasdale</v>
          </cell>
          <cell r="G4" t="str">
            <v>1 Westinghouse Plaza</v>
          </cell>
          <cell r="H4">
            <v>0</v>
          </cell>
          <cell r="I4" t="str">
            <v>Hyde Park</v>
          </cell>
          <cell r="J4" t="str">
            <v>MA</v>
          </cell>
          <cell r="K4" t="str">
            <v>02136</v>
          </cell>
          <cell r="L4" t="str">
            <v>Level 2</v>
          </cell>
        </row>
        <row r="5">
          <cell r="A5">
            <v>5</v>
          </cell>
          <cell r="B5" t="str">
            <v>06000000</v>
          </cell>
          <cell r="C5" t="str">
            <v>Acton-Boxborough</v>
          </cell>
          <cell r="D5" t="str">
            <v>Public School District</v>
          </cell>
          <cell r="E5" t="str">
            <v>Superintendent</v>
          </cell>
          <cell r="F5" t="str">
            <v>Glenn Brand</v>
          </cell>
          <cell r="G5" t="str">
            <v>16 Charter Rd</v>
          </cell>
          <cell r="H5">
            <v>0</v>
          </cell>
          <cell r="I5" t="str">
            <v>Acton</v>
          </cell>
          <cell r="J5" t="str">
            <v>MA</v>
          </cell>
          <cell r="K5" t="str">
            <v>01720</v>
          </cell>
          <cell r="L5" t="str">
            <v>Level 2</v>
          </cell>
        </row>
        <row r="6">
          <cell r="A6">
            <v>6</v>
          </cell>
          <cell r="B6" t="str">
            <v>00030000</v>
          </cell>
          <cell r="C6" t="str">
            <v>Acushnet</v>
          </cell>
          <cell r="D6" t="str">
            <v>Public School District</v>
          </cell>
          <cell r="E6" t="str">
            <v>Superintendent</v>
          </cell>
          <cell r="F6" t="str">
            <v>Stephen Donovan</v>
          </cell>
          <cell r="G6" t="str">
            <v>708 Middle Road</v>
          </cell>
          <cell r="H6" t="str">
            <v>Suite 1</v>
          </cell>
          <cell r="I6" t="str">
            <v>Acushnet</v>
          </cell>
          <cell r="J6" t="str">
            <v>MA</v>
          </cell>
          <cell r="K6" t="str">
            <v>02743</v>
          </cell>
          <cell r="L6" t="str">
            <v>Level 2</v>
          </cell>
        </row>
        <row r="7">
          <cell r="A7">
            <v>7</v>
          </cell>
          <cell r="B7" t="str">
            <v>06030000</v>
          </cell>
          <cell r="C7" t="str">
            <v>Adams-Cheshire</v>
          </cell>
          <cell r="D7" t="str">
            <v>Public School District</v>
          </cell>
          <cell r="E7" t="str">
            <v>Superintendent</v>
          </cell>
          <cell r="F7" t="str">
            <v>Kristen Gordon</v>
          </cell>
          <cell r="G7" t="str">
            <v>191 Church St</v>
          </cell>
          <cell r="H7">
            <v>0</v>
          </cell>
          <cell r="I7" t="str">
            <v>Cheshire</v>
          </cell>
          <cell r="J7" t="str">
            <v>MA</v>
          </cell>
          <cell r="K7" t="str">
            <v>01225</v>
          </cell>
          <cell r="L7" t="str">
            <v>Level 3</v>
          </cell>
        </row>
        <row r="8">
          <cell r="A8">
            <v>8</v>
          </cell>
          <cell r="B8" t="str">
            <v>04300000</v>
          </cell>
          <cell r="C8" t="str">
            <v>Advanced Math and Science Academy Charter (District)</v>
          </cell>
          <cell r="D8" t="str">
            <v>Charter District</v>
          </cell>
          <cell r="E8" t="str">
            <v>Charter School Leader</v>
          </cell>
          <cell r="F8" t="str">
            <v>Joseph McCleary</v>
          </cell>
          <cell r="G8" t="str">
            <v>201 Forest Street</v>
          </cell>
          <cell r="H8">
            <v>0</v>
          </cell>
          <cell r="I8" t="str">
            <v>Marlborough</v>
          </cell>
          <cell r="J8" t="str">
            <v>MA</v>
          </cell>
          <cell r="K8" t="str">
            <v>01752</v>
          </cell>
          <cell r="L8" t="str">
            <v>Level 1</v>
          </cell>
        </row>
        <row r="9">
          <cell r="A9">
            <v>9</v>
          </cell>
          <cell r="B9" t="str">
            <v>00050000</v>
          </cell>
          <cell r="C9" t="str">
            <v>Agawam</v>
          </cell>
          <cell r="D9" t="str">
            <v>Public School District</v>
          </cell>
          <cell r="E9" t="str">
            <v>Superintendent</v>
          </cell>
          <cell r="F9" t="str">
            <v>William Sapelli</v>
          </cell>
          <cell r="G9" t="str">
            <v>1305 Springfield St</v>
          </cell>
          <cell r="H9" t="str">
            <v>Suite 1</v>
          </cell>
          <cell r="I9" t="str">
            <v>Feeding Hills</v>
          </cell>
          <cell r="J9" t="str">
            <v>MA</v>
          </cell>
          <cell r="K9" t="str">
            <v>01030</v>
          </cell>
          <cell r="L9" t="str">
            <v>Level 2</v>
          </cell>
        </row>
        <row r="10">
          <cell r="A10">
            <v>10</v>
          </cell>
          <cell r="B10" t="str">
            <v>04090000</v>
          </cell>
          <cell r="C10" t="str">
            <v>Alma del Mar Charter School</v>
          </cell>
          <cell r="D10" t="str">
            <v>Charter District</v>
          </cell>
          <cell r="E10" t="str">
            <v>Charter School Leader</v>
          </cell>
          <cell r="F10" t="str">
            <v>Will Gardner</v>
          </cell>
          <cell r="G10" t="str">
            <v>26 Madeira Avenue</v>
          </cell>
          <cell r="H10">
            <v>0</v>
          </cell>
          <cell r="I10" t="str">
            <v>New Bedford</v>
          </cell>
          <cell r="J10" t="str">
            <v>MA</v>
          </cell>
          <cell r="K10" t="str">
            <v>02746</v>
          </cell>
          <cell r="L10" t="str">
            <v>---</v>
          </cell>
        </row>
        <row r="11">
          <cell r="A11">
            <v>11</v>
          </cell>
          <cell r="B11" t="str">
            <v>00070000</v>
          </cell>
          <cell r="C11" t="str">
            <v>Amesbury</v>
          </cell>
          <cell r="D11" t="str">
            <v>Public School District</v>
          </cell>
          <cell r="E11" t="str">
            <v>Superintendent</v>
          </cell>
          <cell r="F11" t="str">
            <v>Gary Reese</v>
          </cell>
          <cell r="G11" t="str">
            <v>5 Highland Street</v>
          </cell>
          <cell r="H11">
            <v>0</v>
          </cell>
          <cell r="I11" t="str">
            <v>Amesbury</v>
          </cell>
          <cell r="J11" t="str">
            <v>MA</v>
          </cell>
          <cell r="K11" t="str">
            <v>01913</v>
          </cell>
          <cell r="L11" t="str">
            <v>Level 2</v>
          </cell>
        </row>
        <row r="12">
          <cell r="A12">
            <v>12</v>
          </cell>
          <cell r="B12" t="str">
            <v>00080000</v>
          </cell>
          <cell r="C12" t="str">
            <v>Amherst</v>
          </cell>
          <cell r="D12" t="str">
            <v>Public School District</v>
          </cell>
          <cell r="E12" t="str">
            <v>Superintendent</v>
          </cell>
          <cell r="F12" t="str">
            <v>Maria Geryk</v>
          </cell>
          <cell r="G12" t="str">
            <v>170 Chestnut Street</v>
          </cell>
          <cell r="H12">
            <v>0</v>
          </cell>
          <cell r="I12" t="str">
            <v>Amherst</v>
          </cell>
          <cell r="J12" t="str">
            <v>MA</v>
          </cell>
          <cell r="K12" t="str">
            <v>01002</v>
          </cell>
          <cell r="L12" t="str">
            <v>Level 2</v>
          </cell>
        </row>
        <row r="13">
          <cell r="A13">
            <v>13</v>
          </cell>
          <cell r="B13" t="str">
            <v>06050000</v>
          </cell>
          <cell r="C13" t="str">
            <v>Amherst-Pelham</v>
          </cell>
          <cell r="D13" t="str">
            <v>Public School District</v>
          </cell>
          <cell r="E13" t="str">
            <v>Superintendent</v>
          </cell>
          <cell r="F13" t="str">
            <v>Maria Geryk</v>
          </cell>
          <cell r="G13" t="str">
            <v>170 Chestnut Street</v>
          </cell>
          <cell r="H13">
            <v>0</v>
          </cell>
          <cell r="I13" t="str">
            <v>Amherst</v>
          </cell>
          <cell r="J13" t="str">
            <v>MA</v>
          </cell>
          <cell r="K13" t="str">
            <v>01002</v>
          </cell>
          <cell r="L13" t="str">
            <v>Level 2</v>
          </cell>
        </row>
        <row r="14">
          <cell r="A14">
            <v>14</v>
          </cell>
          <cell r="B14" t="str">
            <v>00090000</v>
          </cell>
          <cell r="C14" t="str">
            <v>Andover</v>
          </cell>
          <cell r="D14" t="str">
            <v>Public School District</v>
          </cell>
          <cell r="E14" t="str">
            <v>Superintendent</v>
          </cell>
          <cell r="F14" t="str">
            <v>Sheldon Berman</v>
          </cell>
          <cell r="G14" t="str">
            <v>36 Bartlet Street</v>
          </cell>
          <cell r="H14">
            <v>0</v>
          </cell>
          <cell r="I14" t="str">
            <v>Andover</v>
          </cell>
          <cell r="J14" t="str">
            <v>MA</v>
          </cell>
          <cell r="K14" t="str">
            <v>01810</v>
          </cell>
          <cell r="L14" t="str">
            <v>Level 2</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v>0</v>
          </cell>
          <cell r="I15" t="str">
            <v>Fall River</v>
          </cell>
          <cell r="J15" t="str">
            <v>MA</v>
          </cell>
          <cell r="K15" t="str">
            <v>02724</v>
          </cell>
          <cell r="L15" t="str">
            <v>---</v>
          </cell>
        </row>
        <row r="16">
          <cell r="A16">
            <v>16</v>
          </cell>
          <cell r="B16" t="str">
            <v>00100000</v>
          </cell>
          <cell r="C16" t="str">
            <v>Arlington</v>
          </cell>
          <cell r="D16" t="str">
            <v>Public School District</v>
          </cell>
          <cell r="E16" t="str">
            <v>Superintendent</v>
          </cell>
          <cell r="F16" t="str">
            <v>Kathleen Bodie</v>
          </cell>
          <cell r="G16" t="str">
            <v>869 Massachusetts Avenue</v>
          </cell>
          <cell r="H16">
            <v>0</v>
          </cell>
          <cell r="I16" t="str">
            <v>Arlington</v>
          </cell>
          <cell r="J16" t="str">
            <v>MA</v>
          </cell>
          <cell r="K16" t="str">
            <v>02476</v>
          </cell>
          <cell r="L16" t="str">
            <v>Level 2</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v>0</v>
          </cell>
          <cell r="I17" t="str">
            <v>Ashburnham</v>
          </cell>
          <cell r="J17" t="str">
            <v>MA</v>
          </cell>
          <cell r="K17" t="str">
            <v>01430</v>
          </cell>
          <cell r="L17" t="str">
            <v>Level 2</v>
          </cell>
        </row>
        <row r="18">
          <cell r="A18">
            <v>18</v>
          </cell>
          <cell r="B18" t="str">
            <v>00140000</v>
          </cell>
          <cell r="C18" t="str">
            <v>Ashland</v>
          </cell>
          <cell r="D18" t="str">
            <v>Public School District</v>
          </cell>
          <cell r="E18" t="str">
            <v>Superintendent</v>
          </cell>
          <cell r="F18" t="str">
            <v>James Adams</v>
          </cell>
          <cell r="G18" t="str">
            <v>87 West Union Street</v>
          </cell>
          <cell r="H18">
            <v>0</v>
          </cell>
          <cell r="I18" t="str">
            <v>Ashland</v>
          </cell>
          <cell r="J18" t="str">
            <v>MA</v>
          </cell>
          <cell r="K18" t="str">
            <v>01721</v>
          </cell>
          <cell r="L18" t="str">
            <v>Level 2</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v>0</v>
          </cell>
          <cell r="I19" t="str">
            <v>Marlborough</v>
          </cell>
          <cell r="J19" t="str">
            <v>MA</v>
          </cell>
          <cell r="K19" t="str">
            <v>01752</v>
          </cell>
          <cell r="L19" t="str">
            <v>Level 2</v>
          </cell>
        </row>
        <row r="20">
          <cell r="A20">
            <v>20</v>
          </cell>
          <cell r="B20" t="str">
            <v>06150000</v>
          </cell>
          <cell r="C20" t="str">
            <v>Athol-Royalston</v>
          </cell>
          <cell r="D20" t="str">
            <v>Public School District</v>
          </cell>
          <cell r="E20" t="str">
            <v>Superintendent</v>
          </cell>
          <cell r="F20" t="str">
            <v>Anthony Polito</v>
          </cell>
          <cell r="G20" t="str">
            <v>1062 Pleasant Street</v>
          </cell>
          <cell r="H20">
            <v>0</v>
          </cell>
          <cell r="I20" t="str">
            <v>Athol</v>
          </cell>
          <cell r="J20" t="str">
            <v>MA</v>
          </cell>
          <cell r="K20" t="str">
            <v>01331</v>
          </cell>
          <cell r="L20" t="str">
            <v>Level 4</v>
          </cell>
        </row>
        <row r="21">
          <cell r="A21">
            <v>21</v>
          </cell>
          <cell r="B21" t="str">
            <v>04910000</v>
          </cell>
          <cell r="C21" t="str">
            <v>Atlantis Charter</v>
          </cell>
          <cell r="D21" t="str">
            <v>Charter District</v>
          </cell>
          <cell r="E21" t="str">
            <v>Charter School Leader</v>
          </cell>
          <cell r="F21" t="str">
            <v>Robert Beatty</v>
          </cell>
          <cell r="G21" t="str">
            <v>37 Park Street Street</v>
          </cell>
          <cell r="H21">
            <v>0</v>
          </cell>
          <cell r="I21" t="str">
            <v>Fall River</v>
          </cell>
          <cell r="J21" t="str">
            <v>MA</v>
          </cell>
          <cell r="K21" t="str">
            <v>02721</v>
          </cell>
          <cell r="L21" t="str">
            <v>Level 2</v>
          </cell>
        </row>
        <row r="22">
          <cell r="A22">
            <v>22</v>
          </cell>
          <cell r="B22" t="str">
            <v>00160000</v>
          </cell>
          <cell r="C22" t="str">
            <v>Attleboro</v>
          </cell>
          <cell r="D22" t="str">
            <v>Public School District</v>
          </cell>
          <cell r="E22" t="str">
            <v>Superintendent</v>
          </cell>
          <cell r="F22" t="str">
            <v>Kenneth Sheehan</v>
          </cell>
          <cell r="G22" t="str">
            <v>100 Rathbun Willard Drive</v>
          </cell>
          <cell r="H22">
            <v>0</v>
          </cell>
          <cell r="I22" t="str">
            <v>Attleboro</v>
          </cell>
          <cell r="J22" t="str">
            <v>MA</v>
          </cell>
          <cell r="K22" t="str">
            <v>02703</v>
          </cell>
          <cell r="L22" t="str">
            <v>Level 2</v>
          </cell>
        </row>
        <row r="23">
          <cell r="A23">
            <v>23</v>
          </cell>
          <cell r="B23" t="str">
            <v>00170000</v>
          </cell>
          <cell r="C23" t="str">
            <v>Auburn</v>
          </cell>
          <cell r="D23" t="str">
            <v>Public School District</v>
          </cell>
          <cell r="E23" t="str">
            <v>Superintendent</v>
          </cell>
          <cell r="F23" t="str">
            <v>Maryellen Brunelle</v>
          </cell>
          <cell r="G23" t="str">
            <v>5 West Street</v>
          </cell>
          <cell r="H23">
            <v>0</v>
          </cell>
          <cell r="I23" t="str">
            <v>Auburn</v>
          </cell>
          <cell r="J23" t="str">
            <v>MA</v>
          </cell>
          <cell r="K23" t="str">
            <v>01501</v>
          </cell>
          <cell r="L23" t="str">
            <v>Level 2</v>
          </cell>
        </row>
        <row r="24">
          <cell r="A24">
            <v>24</v>
          </cell>
          <cell r="B24" t="str">
            <v>00180000</v>
          </cell>
          <cell r="C24" t="str">
            <v>Avon</v>
          </cell>
          <cell r="D24" t="str">
            <v>Public School District</v>
          </cell>
          <cell r="E24" t="str">
            <v>Superintendent</v>
          </cell>
          <cell r="F24" t="str">
            <v>Paul Zinni</v>
          </cell>
          <cell r="G24" t="str">
            <v>1 Patrick Clark Drive</v>
          </cell>
          <cell r="H24">
            <v>0</v>
          </cell>
          <cell r="I24" t="str">
            <v>Avon</v>
          </cell>
          <cell r="J24" t="str">
            <v>MA</v>
          </cell>
          <cell r="K24" t="str">
            <v>02322</v>
          </cell>
          <cell r="L24" t="str">
            <v>Level 2</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v>0</v>
          </cell>
          <cell r="I25" t="str">
            <v>Ayer</v>
          </cell>
          <cell r="J25" t="str">
            <v>MA</v>
          </cell>
          <cell r="K25" t="str">
            <v>01432</v>
          </cell>
          <cell r="L25" t="str">
            <v>Level 2</v>
          </cell>
        </row>
        <row r="26">
          <cell r="A26">
            <v>26</v>
          </cell>
          <cell r="B26" t="str">
            <v>00200000</v>
          </cell>
          <cell r="C26" t="str">
            <v>Barnstable</v>
          </cell>
          <cell r="D26" t="str">
            <v>Public School District</v>
          </cell>
          <cell r="E26" t="str">
            <v>Superintendent</v>
          </cell>
          <cell r="F26" t="str">
            <v>William Butler</v>
          </cell>
          <cell r="G26" t="str">
            <v>P O Box 955</v>
          </cell>
          <cell r="H26">
            <v>0</v>
          </cell>
          <cell r="I26" t="str">
            <v>Hyannis</v>
          </cell>
          <cell r="J26" t="str">
            <v>MA</v>
          </cell>
          <cell r="K26" t="str">
            <v>02601</v>
          </cell>
          <cell r="L26" t="str">
            <v>Level 2</v>
          </cell>
        </row>
        <row r="27">
          <cell r="A27">
            <v>27</v>
          </cell>
          <cell r="B27" t="str">
            <v>04270000</v>
          </cell>
          <cell r="C27" t="str">
            <v>Barnstable Community Horace Mann Charter Public</v>
          </cell>
          <cell r="D27" t="str">
            <v>Charter District</v>
          </cell>
          <cell r="E27" t="str">
            <v>Charter School Leader</v>
          </cell>
          <cell r="F27" t="str">
            <v>Kathleen Podesky</v>
          </cell>
          <cell r="G27" t="str">
            <v>165 Bearses Way</v>
          </cell>
          <cell r="H27">
            <v>0</v>
          </cell>
          <cell r="I27" t="str">
            <v>Hyannis</v>
          </cell>
          <cell r="J27" t="str">
            <v>MA</v>
          </cell>
          <cell r="K27" t="str">
            <v>02601</v>
          </cell>
          <cell r="L27" t="str">
            <v>Level 2</v>
          </cell>
        </row>
        <row r="28">
          <cell r="A28">
            <v>28</v>
          </cell>
          <cell r="B28" t="str">
            <v>35020000</v>
          </cell>
          <cell r="C28" t="str">
            <v>Baystate Academy Charter Public School (District)</v>
          </cell>
          <cell r="D28" t="str">
            <v>Charter District</v>
          </cell>
          <cell r="E28" t="str">
            <v>Charter School Leader</v>
          </cell>
          <cell r="F28" t="str">
            <v>Timothy Sneed</v>
          </cell>
          <cell r="G28" t="str">
            <v>2001 Roosevelt Avenue</v>
          </cell>
          <cell r="H28">
            <v>0</v>
          </cell>
          <cell r="I28" t="str">
            <v>Springfield</v>
          </cell>
          <cell r="J28" t="str">
            <v>MA</v>
          </cell>
          <cell r="K28" t="str">
            <v>01104</v>
          </cell>
          <cell r="L28" t="str">
            <v>---</v>
          </cell>
        </row>
        <row r="29">
          <cell r="A29">
            <v>29</v>
          </cell>
          <cell r="B29" t="str">
            <v>00230000</v>
          </cell>
          <cell r="C29" t="str">
            <v>Bedford</v>
          </cell>
          <cell r="D29" t="str">
            <v>Public School District</v>
          </cell>
          <cell r="E29" t="str">
            <v>Superintendent</v>
          </cell>
          <cell r="F29" t="str">
            <v>Jonathan Sills</v>
          </cell>
          <cell r="G29" t="str">
            <v>97 McMahon Road</v>
          </cell>
          <cell r="H29">
            <v>0</v>
          </cell>
          <cell r="I29" t="str">
            <v>Bedford</v>
          </cell>
          <cell r="J29" t="str">
            <v>MA</v>
          </cell>
          <cell r="K29" t="str">
            <v>01730</v>
          </cell>
          <cell r="L29" t="str">
            <v>Level 2</v>
          </cell>
        </row>
        <row r="30">
          <cell r="A30">
            <v>30</v>
          </cell>
          <cell r="B30" t="str">
            <v>00240000</v>
          </cell>
          <cell r="C30" t="str">
            <v>Belchertown</v>
          </cell>
          <cell r="D30" t="str">
            <v>Public School District</v>
          </cell>
          <cell r="E30" t="str">
            <v>Superintendent</v>
          </cell>
          <cell r="F30" t="str">
            <v>Karol Coffin</v>
          </cell>
          <cell r="G30" t="str">
            <v>PO Box 841</v>
          </cell>
          <cell r="H30">
            <v>0</v>
          </cell>
          <cell r="I30" t="str">
            <v>Belchertown</v>
          </cell>
          <cell r="J30" t="str">
            <v>MA</v>
          </cell>
          <cell r="K30" t="str">
            <v>01007</v>
          </cell>
          <cell r="L30" t="str">
            <v>Level 2</v>
          </cell>
        </row>
        <row r="31">
          <cell r="A31">
            <v>31</v>
          </cell>
          <cell r="B31" t="str">
            <v>00250000</v>
          </cell>
          <cell r="C31" t="str">
            <v>Bellingham</v>
          </cell>
          <cell r="D31" t="str">
            <v>Public School District</v>
          </cell>
          <cell r="E31" t="str">
            <v>Superintendent</v>
          </cell>
          <cell r="F31" t="str">
            <v>Peter Marano</v>
          </cell>
          <cell r="G31" t="str">
            <v>4 Mechanic Street</v>
          </cell>
          <cell r="H31">
            <v>0</v>
          </cell>
          <cell r="I31" t="str">
            <v>Bellingham</v>
          </cell>
          <cell r="J31" t="str">
            <v>MA</v>
          </cell>
          <cell r="K31" t="str">
            <v>02019</v>
          </cell>
          <cell r="L31" t="str">
            <v>Level 3</v>
          </cell>
        </row>
        <row r="32">
          <cell r="A32">
            <v>32</v>
          </cell>
          <cell r="B32" t="str">
            <v>00260000</v>
          </cell>
          <cell r="C32" t="str">
            <v>Belmont</v>
          </cell>
          <cell r="D32" t="str">
            <v>Public School District</v>
          </cell>
          <cell r="E32" t="str">
            <v>Superintendent</v>
          </cell>
          <cell r="F32" t="str">
            <v>John Phelan</v>
          </cell>
          <cell r="G32" t="str">
            <v>644 Pleasant Street</v>
          </cell>
          <cell r="H32">
            <v>0</v>
          </cell>
          <cell r="I32" t="str">
            <v>Belmont</v>
          </cell>
          <cell r="J32" t="str">
            <v>MA</v>
          </cell>
          <cell r="K32" t="str">
            <v>02478</v>
          </cell>
          <cell r="L32" t="str">
            <v>Level 1</v>
          </cell>
        </row>
        <row r="33">
          <cell r="A33">
            <v>33</v>
          </cell>
          <cell r="B33" t="str">
            <v>04200000</v>
          </cell>
          <cell r="C33" t="str">
            <v>Benjamin Banneker Charter Public (District)</v>
          </cell>
          <cell r="D33" t="str">
            <v>Charter District</v>
          </cell>
          <cell r="E33" t="str">
            <v>Charter School Leader</v>
          </cell>
          <cell r="F33" t="str">
            <v>Sherley Bretous-Carre</v>
          </cell>
          <cell r="G33" t="str">
            <v>21 Notre Dame Avenue</v>
          </cell>
          <cell r="H33">
            <v>0</v>
          </cell>
          <cell r="I33" t="str">
            <v>Cambridge</v>
          </cell>
          <cell r="J33" t="str">
            <v>MA</v>
          </cell>
          <cell r="K33" t="str">
            <v>02140</v>
          </cell>
          <cell r="L33" t="str">
            <v>Level 1</v>
          </cell>
        </row>
        <row r="34">
          <cell r="A34">
            <v>34</v>
          </cell>
          <cell r="B34" t="str">
            <v>04470000</v>
          </cell>
          <cell r="C34" t="str">
            <v>Benjamin Franklin Classical Charter Public</v>
          </cell>
          <cell r="D34" t="str">
            <v>Charter District</v>
          </cell>
          <cell r="E34" t="str">
            <v>Charter School Leader</v>
          </cell>
          <cell r="F34" t="str">
            <v>Heather Zolnowski</v>
          </cell>
          <cell r="G34" t="str">
            <v>201 Main Street</v>
          </cell>
          <cell r="H34">
            <v>0</v>
          </cell>
          <cell r="I34" t="str">
            <v>Franklin</v>
          </cell>
          <cell r="J34" t="str">
            <v>MA</v>
          </cell>
          <cell r="K34" t="str">
            <v>02038</v>
          </cell>
          <cell r="L34" t="str">
            <v>Level 1</v>
          </cell>
        </row>
        <row r="35">
          <cell r="A35">
            <v>35</v>
          </cell>
          <cell r="B35" t="str">
            <v>35110000</v>
          </cell>
          <cell r="C35" t="str">
            <v>Bentley Academy Charter School</v>
          </cell>
          <cell r="D35" t="str">
            <v>Charter District</v>
          </cell>
          <cell r="E35" t="str">
            <v>Charter School Leader</v>
          </cell>
          <cell r="F35" t="str">
            <v>Mariena Afonso</v>
          </cell>
          <cell r="G35" t="str">
            <v>25 Memorial Drive</v>
          </cell>
          <cell r="I35" t="str">
            <v>Salem</v>
          </cell>
          <cell r="J35" t="str">
            <v>MA</v>
          </cell>
          <cell r="K35" t="str">
            <v>01970</v>
          </cell>
          <cell r="L35" t="str">
            <v>---</v>
          </cell>
        </row>
        <row r="36">
          <cell r="A36">
            <v>36</v>
          </cell>
          <cell r="B36" t="str">
            <v>00270000</v>
          </cell>
          <cell r="C36" t="str">
            <v>Berkley</v>
          </cell>
          <cell r="D36" t="str">
            <v>Public School District</v>
          </cell>
          <cell r="E36" t="str">
            <v>Superintendent</v>
          </cell>
          <cell r="F36" t="str">
            <v>Thomas Lynch</v>
          </cell>
          <cell r="G36" t="str">
            <v>21 North Main Street</v>
          </cell>
          <cell r="H36">
            <v>0</v>
          </cell>
          <cell r="I36" t="str">
            <v>Berkley</v>
          </cell>
          <cell r="J36" t="str">
            <v>MA</v>
          </cell>
          <cell r="K36" t="str">
            <v>02779</v>
          </cell>
          <cell r="L36" t="str">
            <v>Level 2</v>
          </cell>
        </row>
        <row r="37">
          <cell r="A37">
            <v>37</v>
          </cell>
          <cell r="B37" t="str">
            <v>04140000</v>
          </cell>
          <cell r="C37" t="str">
            <v>Berkshire Arts and Technology Charter Public</v>
          </cell>
          <cell r="D37" t="str">
            <v>Charter District</v>
          </cell>
          <cell r="E37" t="str">
            <v>Charter School Leader</v>
          </cell>
          <cell r="F37" t="str">
            <v>Julia Bowen</v>
          </cell>
          <cell r="G37" t="str">
            <v>1 Commercial Pl</v>
          </cell>
          <cell r="H37" t="str">
            <v>PO Box 267</v>
          </cell>
          <cell r="I37" t="str">
            <v>Adams</v>
          </cell>
          <cell r="J37" t="str">
            <v>MA</v>
          </cell>
          <cell r="K37" t="str">
            <v>01220</v>
          </cell>
          <cell r="L37" t="str">
            <v>Level 2</v>
          </cell>
        </row>
        <row r="38">
          <cell r="A38">
            <v>38</v>
          </cell>
          <cell r="B38" t="str">
            <v>06180000</v>
          </cell>
          <cell r="C38" t="str">
            <v>Berkshire Hills</v>
          </cell>
          <cell r="D38" t="str">
            <v>Public School District</v>
          </cell>
          <cell r="E38" t="str">
            <v>Superintendent</v>
          </cell>
          <cell r="F38" t="str">
            <v>Peter Dillon</v>
          </cell>
          <cell r="G38" t="str">
            <v>50 Main Street</v>
          </cell>
          <cell r="H38" t="str">
            <v>PO Box 617</v>
          </cell>
          <cell r="I38" t="str">
            <v>Stockbridge</v>
          </cell>
          <cell r="J38" t="str">
            <v>MA</v>
          </cell>
          <cell r="K38" t="str">
            <v>01262</v>
          </cell>
          <cell r="L38" t="str">
            <v>Level 2</v>
          </cell>
        </row>
        <row r="39">
          <cell r="A39">
            <v>39</v>
          </cell>
          <cell r="B39" t="str">
            <v>00280000</v>
          </cell>
          <cell r="C39" t="str">
            <v>Berlin</v>
          </cell>
          <cell r="D39" t="str">
            <v>Public School District</v>
          </cell>
          <cell r="E39" t="str">
            <v>Superintendent</v>
          </cell>
          <cell r="F39" t="str">
            <v>Nadine Ekstrom</v>
          </cell>
          <cell r="G39" t="str">
            <v>215 Main Street</v>
          </cell>
          <cell r="H39">
            <v>0</v>
          </cell>
          <cell r="I39" t="str">
            <v>Boylston</v>
          </cell>
          <cell r="J39" t="str">
            <v>MA</v>
          </cell>
          <cell r="K39" t="str">
            <v>01505</v>
          </cell>
          <cell r="L39" t="str">
            <v>Level 2</v>
          </cell>
        </row>
        <row r="40">
          <cell r="A40">
            <v>40</v>
          </cell>
          <cell r="B40" t="str">
            <v>06200000</v>
          </cell>
          <cell r="C40" t="str">
            <v>Berlin-Boylston</v>
          </cell>
          <cell r="D40" t="str">
            <v>Public School District</v>
          </cell>
          <cell r="E40" t="str">
            <v>Superintendent</v>
          </cell>
          <cell r="F40" t="str">
            <v>Nadine Ekstrom</v>
          </cell>
          <cell r="G40" t="str">
            <v>215 Main Street</v>
          </cell>
          <cell r="H40">
            <v>0</v>
          </cell>
          <cell r="I40" t="str">
            <v>Boylston</v>
          </cell>
          <cell r="J40" t="str">
            <v>MA</v>
          </cell>
          <cell r="K40" t="str">
            <v>01505</v>
          </cell>
          <cell r="L40" t="str">
            <v>Level 2</v>
          </cell>
        </row>
        <row r="41">
          <cell r="A41">
            <v>41</v>
          </cell>
          <cell r="B41" t="str">
            <v>00300000</v>
          </cell>
          <cell r="C41" t="str">
            <v>Beverly</v>
          </cell>
          <cell r="D41" t="str">
            <v>Public School District</v>
          </cell>
          <cell r="E41" t="str">
            <v>Superintendent</v>
          </cell>
          <cell r="F41" t="str">
            <v>Steven Hiersche</v>
          </cell>
          <cell r="G41" t="str">
            <v>7 Balch St.</v>
          </cell>
          <cell r="H41">
            <v>0</v>
          </cell>
          <cell r="I41" t="str">
            <v>Beverly</v>
          </cell>
          <cell r="J41" t="str">
            <v>MA</v>
          </cell>
          <cell r="K41" t="str">
            <v>01915</v>
          </cell>
          <cell r="L41" t="str">
            <v>Level 2</v>
          </cell>
        </row>
        <row r="42">
          <cell r="A42">
            <v>42</v>
          </cell>
          <cell r="B42" t="str">
            <v>00310000</v>
          </cell>
          <cell r="C42" t="str">
            <v>Billerica</v>
          </cell>
          <cell r="D42" t="str">
            <v>Public School District</v>
          </cell>
          <cell r="E42" t="str">
            <v>Superintendent</v>
          </cell>
          <cell r="F42" t="str">
            <v>Timothy Piwowar</v>
          </cell>
          <cell r="G42" t="str">
            <v>365 Boston Rd</v>
          </cell>
          <cell r="H42">
            <v>0</v>
          </cell>
          <cell r="I42" t="str">
            <v>Billerica</v>
          </cell>
          <cell r="J42" t="str">
            <v>MA</v>
          </cell>
          <cell r="K42" t="str">
            <v>01821</v>
          </cell>
          <cell r="L42" t="str">
            <v>Level 3</v>
          </cell>
        </row>
        <row r="43">
          <cell r="A43">
            <v>43</v>
          </cell>
          <cell r="B43" t="str">
            <v>08050000</v>
          </cell>
          <cell r="C43" t="str">
            <v>Blackstone Valley Regional Vocational Technical</v>
          </cell>
          <cell r="D43" t="str">
            <v>Public School District</v>
          </cell>
          <cell r="E43" t="str">
            <v>Superintendent</v>
          </cell>
          <cell r="F43" t="str">
            <v>Michael Fitzpatrick</v>
          </cell>
          <cell r="G43" t="str">
            <v>65 Pleasant Street</v>
          </cell>
          <cell r="H43">
            <v>0</v>
          </cell>
          <cell r="I43" t="str">
            <v>Upton</v>
          </cell>
          <cell r="J43" t="str">
            <v>MA</v>
          </cell>
          <cell r="K43" t="str">
            <v>01568</v>
          </cell>
          <cell r="L43" t="str">
            <v>Level 1</v>
          </cell>
        </row>
        <row r="44">
          <cell r="A44">
            <v>44</v>
          </cell>
          <cell r="B44" t="str">
            <v>06220000</v>
          </cell>
          <cell r="C44" t="str">
            <v>Blackstone-Millville</v>
          </cell>
          <cell r="D44" t="str">
            <v>Public School District</v>
          </cell>
          <cell r="E44" t="str">
            <v>Superintendent</v>
          </cell>
          <cell r="F44" t="str">
            <v>Allen Himmelberger</v>
          </cell>
          <cell r="G44" t="str">
            <v>175 Lincoln Street</v>
          </cell>
          <cell r="H44">
            <v>0</v>
          </cell>
          <cell r="I44" t="str">
            <v>Blackstone</v>
          </cell>
          <cell r="J44" t="str">
            <v>MA</v>
          </cell>
          <cell r="K44" t="str">
            <v>01504</v>
          </cell>
          <cell r="L44" t="str">
            <v>Level 2</v>
          </cell>
        </row>
        <row r="45">
          <cell r="A45">
            <v>45</v>
          </cell>
          <cell r="B45" t="str">
            <v>08060000</v>
          </cell>
          <cell r="C45" t="str">
            <v>Blue Hills Regional Vocational Technical</v>
          </cell>
          <cell r="D45" t="str">
            <v>Public School District</v>
          </cell>
          <cell r="E45" t="str">
            <v>Superintendent</v>
          </cell>
          <cell r="F45" t="str">
            <v>James Quaglia</v>
          </cell>
          <cell r="G45" t="str">
            <v>800 Randolph Street</v>
          </cell>
          <cell r="H45">
            <v>0</v>
          </cell>
          <cell r="I45" t="str">
            <v>Canton</v>
          </cell>
          <cell r="J45" t="str">
            <v>MA</v>
          </cell>
          <cell r="K45" t="str">
            <v>02021</v>
          </cell>
          <cell r="L45" t="str">
            <v>Level 2</v>
          </cell>
        </row>
        <row r="46">
          <cell r="A46">
            <v>46</v>
          </cell>
          <cell r="B46" t="str">
            <v>00350000</v>
          </cell>
          <cell r="C46" t="str">
            <v>Boston</v>
          </cell>
          <cell r="D46" t="str">
            <v>Public School District</v>
          </cell>
          <cell r="E46" t="str">
            <v>Superintendent</v>
          </cell>
          <cell r="F46" t="str">
            <v>Tommy Chang</v>
          </cell>
          <cell r="G46" t="str">
            <v>2300 Washington Street</v>
          </cell>
          <cell r="H46">
            <v>0</v>
          </cell>
          <cell r="I46" t="str">
            <v>Roxbury</v>
          </cell>
          <cell r="J46" t="str">
            <v>MA</v>
          </cell>
          <cell r="K46" t="str">
            <v>02119</v>
          </cell>
          <cell r="L46" t="str">
            <v>Level 4</v>
          </cell>
        </row>
        <row r="47">
          <cell r="A47">
            <v>47</v>
          </cell>
          <cell r="B47" t="str">
            <v>04490000</v>
          </cell>
          <cell r="C47" t="str">
            <v>Boston Collegiate Charter</v>
          </cell>
          <cell r="D47" t="str">
            <v>Charter District</v>
          </cell>
          <cell r="E47" t="str">
            <v>Charter School Leader</v>
          </cell>
          <cell r="F47" t="str">
            <v>Shannah Varon</v>
          </cell>
          <cell r="G47" t="str">
            <v>11 Mayhew Street</v>
          </cell>
          <cell r="H47">
            <v>0</v>
          </cell>
          <cell r="I47" t="str">
            <v>Dorchester</v>
          </cell>
          <cell r="J47" t="str">
            <v>MA</v>
          </cell>
          <cell r="K47" t="str">
            <v>02125</v>
          </cell>
          <cell r="L47" t="str">
            <v>Level 2</v>
          </cell>
        </row>
        <row r="48">
          <cell r="A48">
            <v>48</v>
          </cell>
          <cell r="B48" t="str">
            <v>04240000</v>
          </cell>
          <cell r="C48" t="str">
            <v>Boston Day and Evening Academy Charter</v>
          </cell>
          <cell r="D48" t="str">
            <v>Charter District</v>
          </cell>
          <cell r="E48" t="str">
            <v>Charter School Leader</v>
          </cell>
          <cell r="F48" t="str">
            <v>Alison Hramiec</v>
          </cell>
          <cell r="G48" t="str">
            <v>20 Kearsarge Ave</v>
          </cell>
          <cell r="H48">
            <v>0</v>
          </cell>
          <cell r="I48" t="str">
            <v>Roxbury</v>
          </cell>
          <cell r="J48" t="str">
            <v>MA</v>
          </cell>
          <cell r="K48" t="str">
            <v>02119</v>
          </cell>
          <cell r="L48" t="str">
            <v>Level 3</v>
          </cell>
        </row>
        <row r="49">
          <cell r="A49">
            <v>49</v>
          </cell>
          <cell r="B49" t="str">
            <v>04110000</v>
          </cell>
          <cell r="C49" t="str">
            <v>Boston Green Academy Horace Mann Charter School</v>
          </cell>
          <cell r="D49" t="str">
            <v>Charter District</v>
          </cell>
          <cell r="E49" t="str">
            <v>Charter School Leader</v>
          </cell>
          <cell r="F49" t="str">
            <v>Matthew Holzer</v>
          </cell>
          <cell r="G49" t="str">
            <v>20 Warren St.</v>
          </cell>
          <cell r="H49">
            <v>0</v>
          </cell>
          <cell r="I49" t="str">
            <v>Brighton</v>
          </cell>
          <cell r="J49" t="str">
            <v>MA</v>
          </cell>
          <cell r="K49" t="str">
            <v>02135</v>
          </cell>
          <cell r="L49" t="str">
            <v>Level 3</v>
          </cell>
        </row>
        <row r="50">
          <cell r="A50">
            <v>50</v>
          </cell>
          <cell r="B50" t="str">
            <v>04160000</v>
          </cell>
          <cell r="C50" t="str">
            <v>Boston Preparatory Charter Public</v>
          </cell>
          <cell r="D50" t="str">
            <v>Charter District</v>
          </cell>
          <cell r="E50" t="str">
            <v>Charter School Leader</v>
          </cell>
          <cell r="F50" t="str">
            <v>Sharon Liszanckie</v>
          </cell>
          <cell r="G50" t="str">
            <v>1286 Hyde Park Avenue</v>
          </cell>
          <cell r="H50">
            <v>0</v>
          </cell>
          <cell r="I50" t="str">
            <v>Hyde Park</v>
          </cell>
          <cell r="J50" t="str">
            <v>MA</v>
          </cell>
          <cell r="K50" t="str">
            <v>02136</v>
          </cell>
          <cell r="L50" t="str">
            <v>Level 2</v>
          </cell>
        </row>
        <row r="51">
          <cell r="A51">
            <v>51</v>
          </cell>
          <cell r="B51" t="str">
            <v>04810000</v>
          </cell>
          <cell r="C51" t="str">
            <v>Boston Renaissance Charter Public</v>
          </cell>
          <cell r="D51" t="str">
            <v>Charter District</v>
          </cell>
          <cell r="E51" t="str">
            <v>Charter School Leader</v>
          </cell>
          <cell r="F51" t="str">
            <v>Roger Harris</v>
          </cell>
          <cell r="G51" t="str">
            <v>1415 Hyde Park Ave</v>
          </cell>
          <cell r="H51">
            <v>0</v>
          </cell>
          <cell r="I51" t="str">
            <v>Hyde Park</v>
          </cell>
          <cell r="J51" t="str">
            <v>MA</v>
          </cell>
          <cell r="K51" t="str">
            <v>02136</v>
          </cell>
          <cell r="L51" t="str">
            <v>Level 1</v>
          </cell>
        </row>
        <row r="52">
          <cell r="A52">
            <v>52</v>
          </cell>
          <cell r="B52" t="str">
            <v>00360000</v>
          </cell>
          <cell r="C52" t="str">
            <v>Bourne</v>
          </cell>
          <cell r="D52" t="str">
            <v>Public School District</v>
          </cell>
          <cell r="E52" t="str">
            <v>Superintendent</v>
          </cell>
          <cell r="F52" t="str">
            <v>Steven Lamarche</v>
          </cell>
          <cell r="G52" t="str">
            <v>36 Sandwich Rd</v>
          </cell>
          <cell r="H52">
            <v>0</v>
          </cell>
          <cell r="I52" t="str">
            <v>Bourne</v>
          </cell>
          <cell r="J52" t="str">
            <v>MA</v>
          </cell>
          <cell r="K52" t="str">
            <v>02532</v>
          </cell>
          <cell r="L52" t="str">
            <v>Level 2</v>
          </cell>
        </row>
        <row r="53">
          <cell r="A53">
            <v>53</v>
          </cell>
          <cell r="B53" t="str">
            <v>00380000</v>
          </cell>
          <cell r="C53" t="str">
            <v>Boxford</v>
          </cell>
          <cell r="D53" t="str">
            <v>Public School District</v>
          </cell>
          <cell r="E53" t="str">
            <v>Superintendent</v>
          </cell>
          <cell r="F53" t="str">
            <v>Bernard Creeden</v>
          </cell>
          <cell r="G53" t="str">
            <v>28 Middleton Road</v>
          </cell>
          <cell r="H53">
            <v>0</v>
          </cell>
          <cell r="I53" t="str">
            <v>Boxford</v>
          </cell>
          <cell r="J53" t="str">
            <v>MA</v>
          </cell>
          <cell r="K53" t="str">
            <v>01921</v>
          </cell>
          <cell r="L53" t="str">
            <v>Level 1</v>
          </cell>
        </row>
        <row r="54">
          <cell r="A54">
            <v>54</v>
          </cell>
          <cell r="B54" t="str">
            <v>00390000</v>
          </cell>
          <cell r="C54" t="str">
            <v>Boylston</v>
          </cell>
          <cell r="D54" t="str">
            <v>Public School District</v>
          </cell>
          <cell r="E54" t="str">
            <v>Superintendent</v>
          </cell>
          <cell r="F54" t="str">
            <v>Nadine Ekstrom</v>
          </cell>
          <cell r="G54" t="str">
            <v>215 Main Street</v>
          </cell>
          <cell r="H54">
            <v>0</v>
          </cell>
          <cell r="I54" t="str">
            <v>Boylston</v>
          </cell>
          <cell r="J54" t="str">
            <v>MA</v>
          </cell>
          <cell r="K54" t="str">
            <v>01505</v>
          </cell>
          <cell r="L54" t="str">
            <v>Level 2</v>
          </cell>
        </row>
        <row r="55">
          <cell r="A55">
            <v>55</v>
          </cell>
          <cell r="B55" t="str">
            <v>00400000</v>
          </cell>
          <cell r="C55" t="str">
            <v>Braintree</v>
          </cell>
          <cell r="D55" t="str">
            <v>Public School District</v>
          </cell>
          <cell r="E55" t="str">
            <v>Superintendent</v>
          </cell>
          <cell r="F55" t="str">
            <v>Frank Hackett</v>
          </cell>
          <cell r="G55" t="str">
            <v>348 Pond Street</v>
          </cell>
          <cell r="H55">
            <v>0</v>
          </cell>
          <cell r="I55" t="str">
            <v>Braintree</v>
          </cell>
          <cell r="J55" t="str">
            <v>MA</v>
          </cell>
          <cell r="K55" t="str">
            <v>02184</v>
          </cell>
          <cell r="L55" t="str">
            <v>Level 2</v>
          </cell>
        </row>
        <row r="56">
          <cell r="A56">
            <v>56</v>
          </cell>
          <cell r="B56" t="str">
            <v>00410000</v>
          </cell>
          <cell r="C56" t="str">
            <v>Brewster</v>
          </cell>
          <cell r="D56" t="str">
            <v>Public School District</v>
          </cell>
          <cell r="E56" t="str">
            <v>Superintendent</v>
          </cell>
          <cell r="F56" t="str">
            <v>Thomas Conrad</v>
          </cell>
          <cell r="G56" t="str">
            <v>78 Eldredge Pkwy</v>
          </cell>
          <cell r="H56">
            <v>0</v>
          </cell>
          <cell r="I56" t="str">
            <v>Orleans</v>
          </cell>
          <cell r="J56" t="str">
            <v>MA</v>
          </cell>
          <cell r="K56" t="str">
            <v>02653</v>
          </cell>
          <cell r="L56" t="str">
            <v>Level 2</v>
          </cell>
        </row>
        <row r="57">
          <cell r="A57">
            <v>57</v>
          </cell>
          <cell r="B57" t="str">
            <v>04170000</v>
          </cell>
          <cell r="C57" t="str">
            <v>Bridge Boston Charter School</v>
          </cell>
          <cell r="D57" t="str">
            <v>Charter District</v>
          </cell>
          <cell r="E57" t="str">
            <v>Charter School Leader</v>
          </cell>
          <cell r="F57" t="str">
            <v>Yully Cha</v>
          </cell>
          <cell r="G57" t="str">
            <v>2 McLellan Street</v>
          </cell>
          <cell r="H57">
            <v>0</v>
          </cell>
          <cell r="I57" t="str">
            <v>Dorchester</v>
          </cell>
          <cell r="J57" t="str">
            <v>MA</v>
          </cell>
          <cell r="K57" t="str">
            <v>02121</v>
          </cell>
          <cell r="L57" t="str">
            <v>---</v>
          </cell>
        </row>
        <row r="58">
          <cell r="A58">
            <v>58</v>
          </cell>
          <cell r="B58" t="str">
            <v>06250000</v>
          </cell>
          <cell r="C58" t="str">
            <v>Bridgewater-Raynham</v>
          </cell>
          <cell r="D58" t="str">
            <v>Public School District</v>
          </cell>
          <cell r="E58" t="str">
            <v>Superintendent</v>
          </cell>
          <cell r="F58" t="str">
            <v>Derek Swenson</v>
          </cell>
          <cell r="G58" t="str">
            <v>166 Mt. Prospect Street</v>
          </cell>
          <cell r="H58">
            <v>0</v>
          </cell>
          <cell r="I58" t="str">
            <v>Bridgewater</v>
          </cell>
          <cell r="J58" t="str">
            <v>MA</v>
          </cell>
          <cell r="K58" t="str">
            <v>02324</v>
          </cell>
          <cell r="L58" t="str">
            <v>Level 2</v>
          </cell>
        </row>
        <row r="59">
          <cell r="A59">
            <v>59</v>
          </cell>
          <cell r="B59" t="str">
            <v>00430000</v>
          </cell>
          <cell r="C59" t="str">
            <v>Brimfield</v>
          </cell>
          <cell r="D59" t="str">
            <v>Public School District</v>
          </cell>
          <cell r="E59" t="str">
            <v>Superintendent</v>
          </cell>
          <cell r="F59" t="str">
            <v>Erin Nosek</v>
          </cell>
          <cell r="G59" t="str">
            <v>320A Brookfield Rd</v>
          </cell>
          <cell r="H59">
            <v>0</v>
          </cell>
          <cell r="I59" t="str">
            <v>Fiskdale</v>
          </cell>
          <cell r="J59" t="str">
            <v>MA</v>
          </cell>
          <cell r="K59" t="str">
            <v>01518</v>
          </cell>
          <cell r="L59" t="str">
            <v>Level 2</v>
          </cell>
        </row>
        <row r="60">
          <cell r="A60">
            <v>60</v>
          </cell>
          <cell r="B60" t="str">
            <v>09100000</v>
          </cell>
          <cell r="C60" t="str">
            <v>Bristol County Agricultural</v>
          </cell>
          <cell r="D60" t="str">
            <v>Public School District</v>
          </cell>
          <cell r="E60" t="str">
            <v>Superintendent</v>
          </cell>
          <cell r="F60" t="str">
            <v>Stephen Dempsey</v>
          </cell>
          <cell r="G60" t="str">
            <v>135 Center Street</v>
          </cell>
          <cell r="H60">
            <v>0</v>
          </cell>
          <cell r="I60" t="str">
            <v>Dighton</v>
          </cell>
          <cell r="J60" t="str">
            <v>MA</v>
          </cell>
          <cell r="K60" t="str">
            <v>02715</v>
          </cell>
          <cell r="L60" t="str">
            <v>Level 1</v>
          </cell>
        </row>
        <row r="61">
          <cell r="A61">
            <v>61</v>
          </cell>
          <cell r="B61" t="str">
            <v>08100000</v>
          </cell>
          <cell r="C61" t="str">
            <v>Bristol-Plymouth Regional Vocational Technical</v>
          </cell>
          <cell r="D61" t="str">
            <v>Public School District</v>
          </cell>
          <cell r="E61" t="str">
            <v>Superintendent</v>
          </cell>
          <cell r="F61" t="str">
            <v>Alexandre Magalhaes</v>
          </cell>
          <cell r="G61" t="str">
            <v>207 Hart Street</v>
          </cell>
          <cell r="H61">
            <v>0</v>
          </cell>
          <cell r="I61" t="str">
            <v>Taunton</v>
          </cell>
          <cell r="J61" t="str">
            <v>MA</v>
          </cell>
          <cell r="K61" t="str">
            <v>02780</v>
          </cell>
          <cell r="L61" t="str">
            <v>Level 1</v>
          </cell>
        </row>
        <row r="62">
          <cell r="A62">
            <v>62</v>
          </cell>
          <cell r="B62" t="str">
            <v>00440000</v>
          </cell>
          <cell r="C62" t="str">
            <v>Brockton</v>
          </cell>
          <cell r="D62" t="str">
            <v>Public School District</v>
          </cell>
          <cell r="E62" t="str">
            <v>Superintendent</v>
          </cell>
          <cell r="F62" t="str">
            <v>Kathleen Smith</v>
          </cell>
          <cell r="G62" t="str">
            <v>43 Crescent Street</v>
          </cell>
          <cell r="H62">
            <v>0</v>
          </cell>
          <cell r="I62" t="str">
            <v>Brockton</v>
          </cell>
          <cell r="J62" t="str">
            <v>MA</v>
          </cell>
          <cell r="K62" t="str">
            <v>02301</v>
          </cell>
          <cell r="L62" t="str">
            <v>Level 3</v>
          </cell>
        </row>
        <row r="63">
          <cell r="A63">
            <v>63</v>
          </cell>
          <cell r="B63" t="str">
            <v>04570000</v>
          </cell>
          <cell r="C63" t="str">
            <v>Brooke Charter School East Boston</v>
          </cell>
          <cell r="D63" t="str">
            <v>Charter District</v>
          </cell>
          <cell r="E63" t="str">
            <v>Charter School Leader</v>
          </cell>
          <cell r="F63" t="str">
            <v>Kimberly Steadman</v>
          </cell>
          <cell r="G63" t="str">
            <v>94 Horace</v>
          </cell>
          <cell r="H63">
            <v>0</v>
          </cell>
          <cell r="I63" t="str">
            <v>East Boston</v>
          </cell>
          <cell r="J63" t="str">
            <v>MA</v>
          </cell>
          <cell r="K63" t="str">
            <v>02128</v>
          </cell>
          <cell r="L63" t="str">
            <v>---</v>
          </cell>
        </row>
        <row r="64">
          <cell r="A64">
            <v>64</v>
          </cell>
          <cell r="B64" t="str">
            <v>04430000</v>
          </cell>
          <cell r="C64" t="str">
            <v>Brooke Charter School Mattapan</v>
          </cell>
          <cell r="D64" t="str">
            <v>Charter District</v>
          </cell>
          <cell r="E64" t="str">
            <v>Charter School Leader</v>
          </cell>
          <cell r="F64" t="str">
            <v>Kimberly Steadman</v>
          </cell>
          <cell r="G64" t="str">
            <v>150 American Legion Highway</v>
          </cell>
          <cell r="H64">
            <v>0</v>
          </cell>
          <cell r="I64" t="str">
            <v>Boston</v>
          </cell>
          <cell r="J64" t="str">
            <v>MA</v>
          </cell>
          <cell r="K64" t="str">
            <v>02124</v>
          </cell>
          <cell r="L64" t="str">
            <v>---</v>
          </cell>
        </row>
        <row r="65">
          <cell r="A65">
            <v>65</v>
          </cell>
          <cell r="B65" t="str">
            <v>04280000</v>
          </cell>
          <cell r="C65" t="str">
            <v>Brooke Charter School Roslindale</v>
          </cell>
          <cell r="D65" t="str">
            <v>Charter District</v>
          </cell>
          <cell r="E65" t="str">
            <v>Charter School Leader</v>
          </cell>
          <cell r="F65" t="str">
            <v>Kimberly Steadman</v>
          </cell>
          <cell r="G65" t="str">
            <v>190 Cummins Highway</v>
          </cell>
          <cell r="H65">
            <v>0</v>
          </cell>
          <cell r="I65" t="str">
            <v>Roslindale</v>
          </cell>
          <cell r="J65" t="str">
            <v>MA</v>
          </cell>
          <cell r="K65" t="str">
            <v>02131</v>
          </cell>
          <cell r="L65" t="str">
            <v>Level 1</v>
          </cell>
        </row>
        <row r="66">
          <cell r="A66">
            <v>66</v>
          </cell>
          <cell r="B66" t="str">
            <v>00450000</v>
          </cell>
          <cell r="C66" t="str">
            <v>Brookfield</v>
          </cell>
          <cell r="D66" t="str">
            <v>Public School District</v>
          </cell>
          <cell r="E66" t="str">
            <v>Superintendent</v>
          </cell>
          <cell r="F66" t="str">
            <v>Erin Nosek</v>
          </cell>
          <cell r="G66" t="str">
            <v>320 Brookfield Rd</v>
          </cell>
          <cell r="H66">
            <v>0</v>
          </cell>
          <cell r="I66" t="str">
            <v>Fiskdale</v>
          </cell>
          <cell r="J66" t="str">
            <v>MA</v>
          </cell>
          <cell r="K66" t="str">
            <v>01518</v>
          </cell>
          <cell r="L66" t="str">
            <v>Level 2</v>
          </cell>
        </row>
        <row r="67">
          <cell r="A67">
            <v>67</v>
          </cell>
          <cell r="B67" t="str">
            <v>00460000</v>
          </cell>
          <cell r="C67" t="str">
            <v>Brookline</v>
          </cell>
          <cell r="D67" t="str">
            <v>Public School District</v>
          </cell>
          <cell r="E67" t="str">
            <v>Superintendent</v>
          </cell>
          <cell r="F67" t="str">
            <v>Joseph Connelly</v>
          </cell>
          <cell r="G67" t="str">
            <v>333 Washington Street</v>
          </cell>
          <cell r="H67">
            <v>0</v>
          </cell>
          <cell r="I67" t="str">
            <v>Brookline</v>
          </cell>
          <cell r="J67" t="str">
            <v>MA</v>
          </cell>
          <cell r="K67" t="str">
            <v>02445</v>
          </cell>
          <cell r="L67" t="str">
            <v>Level 2</v>
          </cell>
        </row>
        <row r="68">
          <cell r="A68">
            <v>68</v>
          </cell>
          <cell r="B68" t="str">
            <v>00480000</v>
          </cell>
          <cell r="C68" t="str">
            <v>Burlington</v>
          </cell>
          <cell r="D68" t="str">
            <v>Public School District</v>
          </cell>
          <cell r="E68" t="str">
            <v>Superintendent</v>
          </cell>
          <cell r="F68" t="str">
            <v>Eric Conti</v>
          </cell>
          <cell r="G68" t="str">
            <v>123 Cambridge Street</v>
          </cell>
          <cell r="H68">
            <v>0</v>
          </cell>
          <cell r="I68" t="str">
            <v>Burlington</v>
          </cell>
          <cell r="J68" t="str">
            <v>MA</v>
          </cell>
          <cell r="K68" t="str">
            <v>01803</v>
          </cell>
          <cell r="L68" t="str">
            <v>Level 2</v>
          </cell>
        </row>
        <row r="69">
          <cell r="A69">
            <v>69</v>
          </cell>
          <cell r="B69" t="str">
            <v>00490000</v>
          </cell>
          <cell r="C69" t="str">
            <v>Cambridge</v>
          </cell>
          <cell r="D69" t="str">
            <v>Public School District</v>
          </cell>
          <cell r="E69" t="str">
            <v>Superintendent</v>
          </cell>
          <cell r="F69" t="str">
            <v>Jeffrey Young</v>
          </cell>
          <cell r="G69" t="str">
            <v>159 Thorndike Street</v>
          </cell>
          <cell r="H69">
            <v>0</v>
          </cell>
          <cell r="I69" t="str">
            <v>Cambridge</v>
          </cell>
          <cell r="J69" t="str">
            <v>MA</v>
          </cell>
          <cell r="K69" t="str">
            <v>02141</v>
          </cell>
          <cell r="L69" t="str">
            <v>Level 2</v>
          </cell>
        </row>
        <row r="70">
          <cell r="A70">
            <v>70</v>
          </cell>
          <cell r="B70" t="str">
            <v>00500000</v>
          </cell>
          <cell r="C70" t="str">
            <v>Canton</v>
          </cell>
          <cell r="D70" t="str">
            <v>Public School District</v>
          </cell>
          <cell r="E70" t="str">
            <v>Superintendent</v>
          </cell>
          <cell r="F70" t="str">
            <v>Jennifer Henderson</v>
          </cell>
          <cell r="G70" t="str">
            <v>960 Washington Street</v>
          </cell>
          <cell r="H70">
            <v>0</v>
          </cell>
          <cell r="I70" t="str">
            <v>Canton</v>
          </cell>
          <cell r="J70" t="str">
            <v>MA</v>
          </cell>
          <cell r="K70" t="str">
            <v>02021</v>
          </cell>
          <cell r="L70" t="str">
            <v>Level 2</v>
          </cell>
        </row>
        <row r="71">
          <cell r="A71">
            <v>71</v>
          </cell>
          <cell r="B71" t="str">
            <v>04320000</v>
          </cell>
          <cell r="C71" t="str">
            <v>Cape Cod Lighthouse Charter</v>
          </cell>
          <cell r="D71" t="str">
            <v>Charter District</v>
          </cell>
          <cell r="E71" t="str">
            <v>Charter School Leader</v>
          </cell>
          <cell r="F71" t="str">
            <v>Paul Niles</v>
          </cell>
          <cell r="G71" t="str">
            <v>195 Route 137</v>
          </cell>
          <cell r="H71">
            <v>0</v>
          </cell>
          <cell r="I71" t="str">
            <v>Harwich</v>
          </cell>
          <cell r="J71" t="str">
            <v>MA</v>
          </cell>
          <cell r="K71" t="str">
            <v>02645</v>
          </cell>
          <cell r="L71" t="str">
            <v>Level 2</v>
          </cell>
        </row>
        <row r="72">
          <cell r="A72">
            <v>72</v>
          </cell>
          <cell r="B72" t="str">
            <v>08150000</v>
          </cell>
          <cell r="C72" t="str">
            <v>Cape Cod Regional Vocational Technical</v>
          </cell>
          <cell r="D72" t="str">
            <v>Public School District</v>
          </cell>
          <cell r="E72" t="str">
            <v>Superintendent</v>
          </cell>
          <cell r="F72" t="str">
            <v>Robert Sanborn</v>
          </cell>
          <cell r="G72" t="str">
            <v>351 Pleasant Lake Avenue</v>
          </cell>
          <cell r="H72">
            <v>0</v>
          </cell>
          <cell r="I72" t="str">
            <v>Harwich</v>
          </cell>
          <cell r="J72" t="str">
            <v>MA</v>
          </cell>
          <cell r="K72" t="str">
            <v>02645</v>
          </cell>
          <cell r="L72" t="str">
            <v>Level 2</v>
          </cell>
        </row>
        <row r="73">
          <cell r="A73">
            <v>73</v>
          </cell>
          <cell r="B73" t="str">
            <v>00510000</v>
          </cell>
          <cell r="C73" t="str">
            <v>Carlisle</v>
          </cell>
          <cell r="D73" t="str">
            <v>Public School District</v>
          </cell>
          <cell r="E73" t="str">
            <v>Superintendent</v>
          </cell>
          <cell r="F73" t="str">
            <v>Joan Wickman</v>
          </cell>
          <cell r="G73" t="str">
            <v>83 School Street</v>
          </cell>
          <cell r="H73">
            <v>0</v>
          </cell>
          <cell r="I73" t="str">
            <v>Carlisle</v>
          </cell>
          <cell r="J73" t="str">
            <v>MA</v>
          </cell>
          <cell r="K73" t="str">
            <v>01741</v>
          </cell>
          <cell r="L73" t="str">
            <v>Level 1</v>
          </cell>
        </row>
        <row r="74">
          <cell r="A74">
            <v>74</v>
          </cell>
          <cell r="B74" t="str">
            <v>00520000</v>
          </cell>
          <cell r="C74" t="str">
            <v>Carver</v>
          </cell>
          <cell r="D74" t="str">
            <v>Public School District</v>
          </cell>
          <cell r="E74" t="str">
            <v>Superintendent</v>
          </cell>
          <cell r="F74" t="str">
            <v>Scott Knief</v>
          </cell>
          <cell r="G74" t="str">
            <v>3 Carver Square Blvd.</v>
          </cell>
          <cell r="H74">
            <v>0</v>
          </cell>
          <cell r="I74" t="str">
            <v>Carver</v>
          </cell>
          <cell r="J74" t="str">
            <v>MA</v>
          </cell>
          <cell r="K74" t="str">
            <v>02330</v>
          </cell>
          <cell r="L74" t="str">
            <v>Level 2</v>
          </cell>
        </row>
        <row r="75">
          <cell r="A75">
            <v>75</v>
          </cell>
          <cell r="B75" t="str">
            <v>06350000</v>
          </cell>
          <cell r="C75" t="str">
            <v>Central Berkshire</v>
          </cell>
          <cell r="D75" t="str">
            <v>Public School District</v>
          </cell>
          <cell r="E75" t="str">
            <v>Superintendent</v>
          </cell>
          <cell r="F75" t="str">
            <v>Laurie Casna</v>
          </cell>
          <cell r="G75" t="str">
            <v>PO Box 299</v>
          </cell>
          <cell r="H75" t="str">
            <v>Rt 8</v>
          </cell>
          <cell r="I75" t="str">
            <v>Dalton</v>
          </cell>
          <cell r="J75" t="str">
            <v>MA</v>
          </cell>
          <cell r="K75" t="str">
            <v>01227</v>
          </cell>
          <cell r="L75" t="str">
            <v>Level 2</v>
          </cell>
        </row>
        <row r="76">
          <cell r="A76">
            <v>76</v>
          </cell>
          <cell r="B76" t="str">
            <v>00560000</v>
          </cell>
          <cell r="C76" t="str">
            <v>Chelmsford</v>
          </cell>
          <cell r="D76" t="str">
            <v>Public School District</v>
          </cell>
          <cell r="E76" t="str">
            <v>Superintendent</v>
          </cell>
          <cell r="F76" t="str">
            <v>Jay Lang</v>
          </cell>
          <cell r="G76" t="str">
            <v>230 North Road</v>
          </cell>
          <cell r="H76">
            <v>0</v>
          </cell>
          <cell r="I76" t="str">
            <v>Chelmsford</v>
          </cell>
          <cell r="J76" t="str">
            <v>MA</v>
          </cell>
          <cell r="K76" t="str">
            <v>01824</v>
          </cell>
          <cell r="L76" t="str">
            <v>Level 2</v>
          </cell>
        </row>
        <row r="77">
          <cell r="A77">
            <v>77</v>
          </cell>
          <cell r="B77" t="str">
            <v>00570000</v>
          </cell>
          <cell r="C77" t="str">
            <v>Chelsea</v>
          </cell>
          <cell r="D77" t="str">
            <v>Public School District</v>
          </cell>
          <cell r="E77" t="str">
            <v>Superintendent</v>
          </cell>
          <cell r="F77" t="str">
            <v>Mary Bourque</v>
          </cell>
          <cell r="G77" t="str">
            <v>500 Broadway Street</v>
          </cell>
          <cell r="H77" t="str">
            <v>c/o City Hall Room 216</v>
          </cell>
          <cell r="I77" t="str">
            <v>Chelsea</v>
          </cell>
          <cell r="J77" t="str">
            <v>MA</v>
          </cell>
          <cell r="K77" t="str">
            <v>02150</v>
          </cell>
          <cell r="L77" t="str">
            <v>Level 3</v>
          </cell>
        </row>
        <row r="78">
          <cell r="A78">
            <v>78</v>
          </cell>
          <cell r="B78" t="str">
            <v>06320000</v>
          </cell>
          <cell r="C78" t="str">
            <v>Chesterfield-Goshen</v>
          </cell>
          <cell r="D78" t="str">
            <v>Public School District</v>
          </cell>
          <cell r="E78" t="str">
            <v>Superintendent</v>
          </cell>
          <cell r="F78" t="str">
            <v>Craig Jurgensen</v>
          </cell>
          <cell r="G78" t="str">
            <v>19 Stage Rd</v>
          </cell>
          <cell r="H78">
            <v>0</v>
          </cell>
          <cell r="I78" t="str">
            <v>Westhampton</v>
          </cell>
          <cell r="J78" t="str">
            <v>MA</v>
          </cell>
          <cell r="K78" t="str">
            <v>01027</v>
          </cell>
          <cell r="L78" t="str">
            <v>Level 2</v>
          </cell>
        </row>
        <row r="79">
          <cell r="A79">
            <v>79</v>
          </cell>
          <cell r="B79" t="str">
            <v>00610000</v>
          </cell>
          <cell r="C79" t="str">
            <v>Chicopee</v>
          </cell>
          <cell r="D79" t="str">
            <v>Public School District</v>
          </cell>
          <cell r="E79" t="str">
            <v>Superintendent</v>
          </cell>
          <cell r="F79" t="str">
            <v>Richard Rege</v>
          </cell>
          <cell r="G79" t="str">
            <v>180 Broadway Street</v>
          </cell>
          <cell r="H79">
            <v>0</v>
          </cell>
          <cell r="I79" t="str">
            <v>Chicopee</v>
          </cell>
          <cell r="J79" t="str">
            <v>MA</v>
          </cell>
          <cell r="K79" t="str">
            <v>01020</v>
          </cell>
          <cell r="L79" t="str">
            <v>Level 3</v>
          </cell>
        </row>
        <row r="80">
          <cell r="A80">
            <v>80</v>
          </cell>
          <cell r="B80" t="str">
            <v>04180000</v>
          </cell>
          <cell r="C80" t="str">
            <v>Christa McAuliffe Charter Public (District)</v>
          </cell>
          <cell r="D80" t="str">
            <v>Charter District</v>
          </cell>
          <cell r="E80" t="str">
            <v>Charter School Leader</v>
          </cell>
          <cell r="F80" t="str">
            <v>Kristin Harrison</v>
          </cell>
          <cell r="G80" t="str">
            <v>139 Newbury St</v>
          </cell>
          <cell r="H80">
            <v>0</v>
          </cell>
          <cell r="I80" t="str">
            <v>Framingham</v>
          </cell>
          <cell r="J80" t="str">
            <v>MA</v>
          </cell>
          <cell r="K80" t="str">
            <v>01701</v>
          </cell>
          <cell r="L80" t="str">
            <v>Level 2</v>
          </cell>
        </row>
        <row r="81">
          <cell r="A81">
            <v>81</v>
          </cell>
          <cell r="B81" t="str">
            <v>04370000</v>
          </cell>
          <cell r="C81" t="str">
            <v>City on a Hill Charter Public School Circuit Street (District)</v>
          </cell>
          <cell r="D81" t="str">
            <v>Charter District</v>
          </cell>
          <cell r="E81" t="str">
            <v>Charter School Leader</v>
          </cell>
          <cell r="F81" t="str">
            <v>Kennedy Hilario</v>
          </cell>
          <cell r="G81" t="str">
            <v>31 Heath Street</v>
          </cell>
          <cell r="H81" t="str">
            <v>3rd Flr</v>
          </cell>
          <cell r="I81" t="str">
            <v>Boston</v>
          </cell>
          <cell r="J81" t="str">
            <v>MA</v>
          </cell>
          <cell r="K81" t="str">
            <v>02130</v>
          </cell>
          <cell r="L81" t="str">
            <v>Level 1</v>
          </cell>
        </row>
        <row r="82">
          <cell r="A82">
            <v>82</v>
          </cell>
          <cell r="B82" t="str">
            <v>35040000</v>
          </cell>
          <cell r="C82" t="str">
            <v>City on a Hill Charter Public School Dudley Square (District)</v>
          </cell>
          <cell r="D82" t="str">
            <v>Charter District</v>
          </cell>
          <cell r="E82" t="str">
            <v>Charter School Leader</v>
          </cell>
          <cell r="F82" t="str">
            <v>Kennedy Hilario</v>
          </cell>
          <cell r="G82" t="str">
            <v>31 Heath Street</v>
          </cell>
          <cell r="H82" t="str">
            <v>3rd Flr</v>
          </cell>
          <cell r="I82" t="str">
            <v>Boston</v>
          </cell>
          <cell r="J82" t="str">
            <v>MA</v>
          </cell>
          <cell r="K82" t="str">
            <v>02130</v>
          </cell>
          <cell r="L82" t="str">
            <v>---</v>
          </cell>
        </row>
        <row r="83">
          <cell r="A83">
            <v>83</v>
          </cell>
          <cell r="B83" t="str">
            <v>35070000</v>
          </cell>
          <cell r="C83" t="str">
            <v>City on a Hill Charter Public School New Bedford (District)</v>
          </cell>
          <cell r="D83" t="str">
            <v>Charter District</v>
          </cell>
          <cell r="E83" t="str">
            <v>Charter School Leader</v>
          </cell>
          <cell r="F83" t="str">
            <v>Kennedy Hilario</v>
          </cell>
          <cell r="G83" t="str">
            <v>31 Heath Street</v>
          </cell>
          <cell r="H83" t="str">
            <v>3rd Flr</v>
          </cell>
          <cell r="I83" t="str">
            <v>Boston</v>
          </cell>
          <cell r="J83" t="str">
            <v>MA</v>
          </cell>
          <cell r="K83" t="str">
            <v>02130</v>
          </cell>
          <cell r="L83" t="str">
            <v>---</v>
          </cell>
        </row>
        <row r="84">
          <cell r="A84">
            <v>84</v>
          </cell>
          <cell r="B84" t="str">
            <v>00630000</v>
          </cell>
          <cell r="C84" t="str">
            <v>Clarksburg</v>
          </cell>
          <cell r="D84" t="str">
            <v>Public School District</v>
          </cell>
          <cell r="E84" t="str">
            <v>Superintendent</v>
          </cell>
          <cell r="F84" t="str">
            <v>Jon Lev</v>
          </cell>
          <cell r="G84" t="str">
            <v>777 West Crossroad</v>
          </cell>
          <cell r="H84">
            <v>0</v>
          </cell>
          <cell r="I84" t="str">
            <v>Clarksburg</v>
          </cell>
          <cell r="J84" t="str">
            <v>MA</v>
          </cell>
          <cell r="K84" t="str">
            <v>01247</v>
          </cell>
          <cell r="L84" t="str">
            <v>Level 2</v>
          </cell>
        </row>
        <row r="85">
          <cell r="A85">
            <v>85</v>
          </cell>
          <cell r="B85" t="str">
            <v>00640000</v>
          </cell>
          <cell r="C85" t="str">
            <v>Clinton</v>
          </cell>
          <cell r="D85" t="str">
            <v>Public School District</v>
          </cell>
          <cell r="E85" t="str">
            <v>Superintendent</v>
          </cell>
          <cell r="F85" t="str">
            <v>Terrance Ingano</v>
          </cell>
          <cell r="G85" t="str">
            <v>150 School Street</v>
          </cell>
          <cell r="H85">
            <v>0</v>
          </cell>
          <cell r="I85" t="str">
            <v>Clinton</v>
          </cell>
          <cell r="J85" t="str">
            <v>MA</v>
          </cell>
          <cell r="K85" t="str">
            <v>01510</v>
          </cell>
          <cell r="L85" t="str">
            <v>Level 2</v>
          </cell>
        </row>
        <row r="86">
          <cell r="A86">
            <v>86</v>
          </cell>
          <cell r="B86" t="str">
            <v>04380000</v>
          </cell>
          <cell r="C86" t="str">
            <v>Codman Academy Charter Public (District)</v>
          </cell>
          <cell r="D86" t="str">
            <v>Charter District</v>
          </cell>
          <cell r="E86" t="str">
            <v>Charter School Leader</v>
          </cell>
          <cell r="F86" t="str">
            <v>Margaret Campbell</v>
          </cell>
          <cell r="G86" t="str">
            <v>637 Washington Street</v>
          </cell>
          <cell r="H86">
            <v>0</v>
          </cell>
          <cell r="I86" t="str">
            <v>Dorchester</v>
          </cell>
          <cell r="J86" t="str">
            <v>MA</v>
          </cell>
          <cell r="K86" t="str">
            <v>02124</v>
          </cell>
          <cell r="L86" t="str">
            <v>Level 2</v>
          </cell>
        </row>
        <row r="87">
          <cell r="A87">
            <v>87</v>
          </cell>
          <cell r="B87" t="str">
            <v>00650000</v>
          </cell>
          <cell r="C87" t="str">
            <v>Cohasset</v>
          </cell>
          <cell r="D87" t="str">
            <v>Public School District</v>
          </cell>
          <cell r="E87" t="str">
            <v>Superintendent</v>
          </cell>
          <cell r="F87" t="str">
            <v>Barbara Cataldo</v>
          </cell>
          <cell r="G87" t="str">
            <v>143 Pond Street</v>
          </cell>
          <cell r="H87">
            <v>0</v>
          </cell>
          <cell r="I87" t="str">
            <v>Cohasset</v>
          </cell>
          <cell r="J87" t="str">
            <v>MA</v>
          </cell>
          <cell r="K87" t="str">
            <v>02025</v>
          </cell>
          <cell r="L87" t="str">
            <v>Level 1</v>
          </cell>
        </row>
        <row r="88">
          <cell r="A88">
            <v>88</v>
          </cell>
          <cell r="B88" t="str">
            <v>04360000</v>
          </cell>
          <cell r="C88" t="str">
            <v>Community Charter School of Cambridge</v>
          </cell>
          <cell r="D88" t="str">
            <v>Charter District</v>
          </cell>
          <cell r="E88" t="str">
            <v>Charter School Leader</v>
          </cell>
          <cell r="F88" t="str">
            <v>Caleb Hurst-Hiller</v>
          </cell>
          <cell r="G88" t="str">
            <v>245 Bent Street</v>
          </cell>
          <cell r="H88">
            <v>0</v>
          </cell>
          <cell r="I88" t="str">
            <v>Cambridge</v>
          </cell>
          <cell r="J88" t="str">
            <v>MA</v>
          </cell>
          <cell r="K88" t="str">
            <v>02141</v>
          </cell>
          <cell r="L88" t="str">
            <v>Level 1</v>
          </cell>
        </row>
        <row r="89">
          <cell r="A89">
            <v>89</v>
          </cell>
          <cell r="B89" t="str">
            <v>04260000</v>
          </cell>
          <cell r="C89" t="str">
            <v>Community Day Charter Public School - Gateway</v>
          </cell>
          <cell r="D89" t="str">
            <v>Charter District</v>
          </cell>
          <cell r="E89" t="str">
            <v>Charter School Leader</v>
          </cell>
          <cell r="F89" t="str">
            <v>Mary Chance</v>
          </cell>
          <cell r="G89" t="str">
            <v>190 Hampshire Street</v>
          </cell>
          <cell r="H89">
            <v>0</v>
          </cell>
          <cell r="I89" t="str">
            <v>Lawrence</v>
          </cell>
          <cell r="J89" t="str">
            <v>MA</v>
          </cell>
          <cell r="K89" t="str">
            <v>01840</v>
          </cell>
          <cell r="L89" t="str">
            <v>---</v>
          </cell>
        </row>
        <row r="90">
          <cell r="A90">
            <v>90</v>
          </cell>
          <cell r="B90" t="str">
            <v>04400000</v>
          </cell>
          <cell r="C90" t="str">
            <v>Community Day Charter Public School - Prospect</v>
          </cell>
          <cell r="D90" t="str">
            <v>Charter District</v>
          </cell>
          <cell r="E90" t="str">
            <v>Charter School Leader</v>
          </cell>
          <cell r="F90" t="str">
            <v>Mary Chance</v>
          </cell>
          <cell r="G90" t="str">
            <v>190 Hampshire Street</v>
          </cell>
          <cell r="H90">
            <v>0</v>
          </cell>
          <cell r="I90" t="str">
            <v>Lawrence</v>
          </cell>
          <cell r="J90" t="str">
            <v>MA</v>
          </cell>
          <cell r="K90" t="str">
            <v>01840</v>
          </cell>
          <cell r="L90" t="str">
            <v>Level 1</v>
          </cell>
        </row>
        <row r="91">
          <cell r="A91">
            <v>91</v>
          </cell>
          <cell r="B91" t="str">
            <v>04310000</v>
          </cell>
          <cell r="C91" t="str">
            <v>Community Day Charter Public School - R. Kingman Webster</v>
          </cell>
          <cell r="D91" t="str">
            <v>Charter District</v>
          </cell>
          <cell r="E91" t="str">
            <v>Charter School Leader</v>
          </cell>
          <cell r="F91" t="str">
            <v>Mary Chance</v>
          </cell>
          <cell r="G91" t="str">
            <v>190 Hampshire Street</v>
          </cell>
          <cell r="H91">
            <v>0</v>
          </cell>
          <cell r="I91" t="str">
            <v>Lawrence</v>
          </cell>
          <cell r="J91" t="str">
            <v>MA</v>
          </cell>
          <cell r="K91" t="str">
            <v>01840</v>
          </cell>
          <cell r="L91" t="str">
            <v>---</v>
          </cell>
        </row>
        <row r="92">
          <cell r="A92">
            <v>92</v>
          </cell>
          <cell r="B92" t="str">
            <v>00670000</v>
          </cell>
          <cell r="C92" t="str">
            <v>Concord</v>
          </cell>
          <cell r="D92" t="str">
            <v>Public School District</v>
          </cell>
          <cell r="E92" t="str">
            <v>Superintendent</v>
          </cell>
          <cell r="F92" t="str">
            <v>Diana Rigby</v>
          </cell>
          <cell r="G92" t="str">
            <v>120 Meriam Rd</v>
          </cell>
          <cell r="H92">
            <v>0</v>
          </cell>
          <cell r="I92" t="str">
            <v>Concord</v>
          </cell>
          <cell r="J92" t="str">
            <v>MA</v>
          </cell>
          <cell r="K92" t="str">
            <v>01742</v>
          </cell>
          <cell r="L92" t="str">
            <v>Level 2</v>
          </cell>
        </row>
        <row r="93">
          <cell r="A93">
            <v>93</v>
          </cell>
          <cell r="B93" t="str">
            <v>06400000</v>
          </cell>
          <cell r="C93" t="str">
            <v>Concord-Carlisle</v>
          </cell>
          <cell r="D93" t="str">
            <v>Public School District</v>
          </cell>
          <cell r="E93" t="str">
            <v>Superintendent</v>
          </cell>
          <cell r="F93" t="str">
            <v>Diana Rigby</v>
          </cell>
          <cell r="G93" t="str">
            <v>120 Meriam Rd</v>
          </cell>
          <cell r="H93">
            <v>0</v>
          </cell>
          <cell r="I93" t="str">
            <v>Concord</v>
          </cell>
          <cell r="J93" t="str">
            <v>MA</v>
          </cell>
          <cell r="K93" t="str">
            <v>01742</v>
          </cell>
          <cell r="L93" t="str">
            <v>Level 2</v>
          </cell>
        </row>
        <row r="94">
          <cell r="A94">
            <v>94</v>
          </cell>
          <cell r="B94" t="str">
            <v>04390000</v>
          </cell>
          <cell r="C94" t="str">
            <v>Conservatory Lab Charter (District)</v>
          </cell>
          <cell r="D94" t="str">
            <v>Charter District</v>
          </cell>
          <cell r="E94" t="str">
            <v>Charter School Leader</v>
          </cell>
          <cell r="F94" t="str">
            <v>Diana Lam</v>
          </cell>
          <cell r="G94" t="str">
            <v>2120 Dorchester Avenue</v>
          </cell>
          <cell r="H94">
            <v>0</v>
          </cell>
          <cell r="I94" t="str">
            <v>Dorchester</v>
          </cell>
          <cell r="J94" t="str">
            <v>MA</v>
          </cell>
          <cell r="K94" t="str">
            <v>02124</v>
          </cell>
          <cell r="L94" t="str">
            <v>Level 1</v>
          </cell>
        </row>
        <row r="95">
          <cell r="A95">
            <v>95</v>
          </cell>
          <cell r="B95" t="str">
            <v>00680000</v>
          </cell>
          <cell r="C95" t="str">
            <v>Conway</v>
          </cell>
          <cell r="D95" t="str">
            <v>Public School District</v>
          </cell>
          <cell r="E95" t="str">
            <v>Superintendent</v>
          </cell>
          <cell r="F95" t="str">
            <v>Martha Barrett</v>
          </cell>
          <cell r="G95" t="str">
            <v>219 Christian Ln RFD1</v>
          </cell>
          <cell r="H95">
            <v>0</v>
          </cell>
          <cell r="I95" t="str">
            <v>South Deerfield</v>
          </cell>
          <cell r="J95" t="str">
            <v>MA</v>
          </cell>
          <cell r="K95" t="str">
            <v>01373</v>
          </cell>
          <cell r="L95" t="str">
            <v>Level 2</v>
          </cell>
        </row>
        <row r="96">
          <cell r="A96">
            <v>96</v>
          </cell>
          <cell r="B96" t="str">
            <v>00710000</v>
          </cell>
          <cell r="C96" t="str">
            <v>Danvers</v>
          </cell>
          <cell r="D96" t="str">
            <v>Public School District</v>
          </cell>
          <cell r="E96" t="str">
            <v>Superintendent</v>
          </cell>
          <cell r="F96" t="str">
            <v>Lisa Dana</v>
          </cell>
          <cell r="G96" t="str">
            <v>64 Cabot Road</v>
          </cell>
          <cell r="H96">
            <v>0</v>
          </cell>
          <cell r="I96" t="str">
            <v>Danvers</v>
          </cell>
          <cell r="J96" t="str">
            <v>MA</v>
          </cell>
          <cell r="K96" t="str">
            <v>01923</v>
          </cell>
          <cell r="L96" t="str">
            <v>Level 2</v>
          </cell>
        </row>
        <row r="97">
          <cell r="A97">
            <v>97</v>
          </cell>
          <cell r="B97" t="str">
            <v>00720000</v>
          </cell>
          <cell r="C97" t="str">
            <v>Dartmouth</v>
          </cell>
          <cell r="D97" t="str">
            <v>Public School District</v>
          </cell>
          <cell r="E97" t="str">
            <v>Superintendent</v>
          </cell>
          <cell r="F97" t="str">
            <v>Bonny Gifford</v>
          </cell>
          <cell r="G97" t="str">
            <v>8 Bush Street</v>
          </cell>
          <cell r="H97">
            <v>0</v>
          </cell>
          <cell r="I97" t="str">
            <v>Dartmouth</v>
          </cell>
          <cell r="J97" t="str">
            <v>MA</v>
          </cell>
          <cell r="K97" t="str">
            <v>02748</v>
          </cell>
          <cell r="L97" t="str">
            <v>Level 2</v>
          </cell>
        </row>
        <row r="98">
          <cell r="A98">
            <v>98</v>
          </cell>
          <cell r="B98" t="str">
            <v>00730000</v>
          </cell>
          <cell r="C98" t="str">
            <v>Dedham</v>
          </cell>
          <cell r="D98" t="str">
            <v>Public School District</v>
          </cell>
          <cell r="E98" t="str">
            <v>Superintendent</v>
          </cell>
          <cell r="F98" t="str">
            <v>Michael Welch</v>
          </cell>
          <cell r="G98" t="str">
            <v>100 Whiting Avenue</v>
          </cell>
          <cell r="H98">
            <v>0</v>
          </cell>
          <cell r="I98" t="str">
            <v>Dedham</v>
          </cell>
          <cell r="J98" t="str">
            <v>MA</v>
          </cell>
          <cell r="K98" t="str">
            <v>02026</v>
          </cell>
          <cell r="L98" t="str">
            <v>Level 2</v>
          </cell>
        </row>
        <row r="99">
          <cell r="A99">
            <v>99</v>
          </cell>
          <cell r="B99" t="str">
            <v>00740000</v>
          </cell>
          <cell r="C99" t="str">
            <v>Deerfield</v>
          </cell>
          <cell r="D99" t="str">
            <v>Public School District</v>
          </cell>
          <cell r="E99" t="str">
            <v>Superintendent</v>
          </cell>
          <cell r="F99" t="str">
            <v>Martha Barrett</v>
          </cell>
          <cell r="G99" t="str">
            <v>219 Christian Ln RFD1</v>
          </cell>
          <cell r="H99">
            <v>0</v>
          </cell>
          <cell r="I99" t="str">
            <v>South Deerfield</v>
          </cell>
          <cell r="J99" t="str">
            <v>MA</v>
          </cell>
          <cell r="K99" t="str">
            <v>01373</v>
          </cell>
          <cell r="L99" t="str">
            <v>Level 2</v>
          </cell>
        </row>
        <row r="100">
          <cell r="A100">
            <v>100</v>
          </cell>
          <cell r="B100" t="str">
            <v>06450000</v>
          </cell>
          <cell r="C100" t="str">
            <v>Dennis-Yarmouth</v>
          </cell>
          <cell r="D100" t="str">
            <v>Public School District</v>
          </cell>
          <cell r="E100" t="str">
            <v>Superintendent</v>
          </cell>
          <cell r="F100" t="str">
            <v>Carol Woodbury</v>
          </cell>
          <cell r="G100" t="str">
            <v>296 Station Avenue</v>
          </cell>
          <cell r="H100">
            <v>0</v>
          </cell>
          <cell r="I100" t="str">
            <v>South Yarmouth</v>
          </cell>
          <cell r="J100" t="str">
            <v>MA</v>
          </cell>
          <cell r="K100" t="str">
            <v>02664</v>
          </cell>
          <cell r="L100" t="str">
            <v>Level 3</v>
          </cell>
        </row>
        <row r="101">
          <cell r="A101">
            <v>101</v>
          </cell>
          <cell r="B101" t="str">
            <v>06500000</v>
          </cell>
          <cell r="C101" t="str">
            <v>Dighton-Rehoboth</v>
          </cell>
          <cell r="D101" t="str">
            <v>Public School District</v>
          </cell>
          <cell r="E101" t="str">
            <v>Superintendent</v>
          </cell>
          <cell r="F101" t="str">
            <v>Anthony Azar</v>
          </cell>
          <cell r="G101" t="str">
            <v>2700 Regional Road</v>
          </cell>
          <cell r="H101">
            <v>0</v>
          </cell>
          <cell r="I101" t="str">
            <v>North Dighton</v>
          </cell>
          <cell r="J101" t="str">
            <v>MA</v>
          </cell>
          <cell r="K101" t="str">
            <v>02764</v>
          </cell>
          <cell r="L101" t="str">
            <v>Level 3</v>
          </cell>
        </row>
        <row r="102">
          <cell r="A102">
            <v>102</v>
          </cell>
          <cell r="B102" t="str">
            <v>04750000</v>
          </cell>
          <cell r="C102" t="str">
            <v>Dorchester Collegiate Academy Charter</v>
          </cell>
          <cell r="D102" t="str">
            <v>Charter District</v>
          </cell>
          <cell r="E102" t="str">
            <v>Charter School Leader</v>
          </cell>
          <cell r="F102" t="str">
            <v>Robert Flynn</v>
          </cell>
          <cell r="G102" t="str">
            <v>131 Hancock Street</v>
          </cell>
          <cell r="H102">
            <v>0</v>
          </cell>
          <cell r="I102" t="str">
            <v>Dorchester</v>
          </cell>
          <cell r="J102" t="str">
            <v>MA</v>
          </cell>
          <cell r="K102" t="str">
            <v>02125</v>
          </cell>
          <cell r="L102" t="str">
            <v>Level 2</v>
          </cell>
        </row>
        <row r="103">
          <cell r="A103">
            <v>103</v>
          </cell>
          <cell r="B103" t="str">
            <v>00770000</v>
          </cell>
          <cell r="C103" t="str">
            <v>Douglas</v>
          </cell>
          <cell r="D103" t="str">
            <v>Public School District</v>
          </cell>
          <cell r="E103" t="str">
            <v>Superintendent</v>
          </cell>
          <cell r="F103" t="str">
            <v>Norman Yvon</v>
          </cell>
          <cell r="G103" t="str">
            <v>21 Davis Street</v>
          </cell>
          <cell r="H103">
            <v>0</v>
          </cell>
          <cell r="I103" t="str">
            <v>Douglas</v>
          </cell>
          <cell r="J103" t="str">
            <v>MA</v>
          </cell>
          <cell r="K103" t="str">
            <v>01516</v>
          </cell>
          <cell r="L103" t="str">
            <v>Level 2</v>
          </cell>
        </row>
        <row r="104">
          <cell r="A104">
            <v>104</v>
          </cell>
          <cell r="B104" t="str">
            <v>00780000</v>
          </cell>
          <cell r="C104" t="str">
            <v>Dover</v>
          </cell>
          <cell r="D104" t="str">
            <v>Public School District</v>
          </cell>
          <cell r="E104" t="str">
            <v>Superintendent</v>
          </cell>
          <cell r="F104" t="str">
            <v>William McAlduff</v>
          </cell>
          <cell r="G104" t="str">
            <v>157 Farm Street</v>
          </cell>
          <cell r="H104">
            <v>0</v>
          </cell>
          <cell r="I104" t="str">
            <v>Dover</v>
          </cell>
          <cell r="J104" t="str">
            <v>MA</v>
          </cell>
          <cell r="K104" t="str">
            <v>02030</v>
          </cell>
          <cell r="L104" t="str">
            <v>Level 1</v>
          </cell>
        </row>
        <row r="105">
          <cell r="A105">
            <v>105</v>
          </cell>
          <cell r="B105" t="str">
            <v>06550000</v>
          </cell>
          <cell r="C105" t="str">
            <v>Dover-Sherborn</v>
          </cell>
          <cell r="D105" t="str">
            <v>Public School District</v>
          </cell>
          <cell r="E105" t="str">
            <v>Superintendent</v>
          </cell>
          <cell r="F105" t="str">
            <v>William McAlduff</v>
          </cell>
          <cell r="G105" t="str">
            <v>157 Farm Street</v>
          </cell>
          <cell r="H105">
            <v>0</v>
          </cell>
          <cell r="I105" t="str">
            <v>Dover</v>
          </cell>
          <cell r="J105" t="str">
            <v>MA</v>
          </cell>
          <cell r="K105" t="str">
            <v>02030</v>
          </cell>
          <cell r="L105" t="str">
            <v>Level 2</v>
          </cell>
        </row>
        <row r="106">
          <cell r="A106">
            <v>106</v>
          </cell>
          <cell r="B106" t="str">
            <v>00790000</v>
          </cell>
          <cell r="C106" t="str">
            <v>Dracut</v>
          </cell>
          <cell r="D106" t="str">
            <v>Public School District</v>
          </cell>
          <cell r="E106" t="str">
            <v>Superintendent</v>
          </cell>
          <cell r="F106" t="str">
            <v>Steven Stone</v>
          </cell>
          <cell r="G106" t="str">
            <v>2063 Lakeview Avenue</v>
          </cell>
          <cell r="H106">
            <v>0</v>
          </cell>
          <cell r="I106" t="str">
            <v>Dracut</v>
          </cell>
          <cell r="J106" t="str">
            <v>MA</v>
          </cell>
          <cell r="K106" t="str">
            <v>01826</v>
          </cell>
          <cell r="L106" t="str">
            <v>Level 3</v>
          </cell>
        </row>
        <row r="107">
          <cell r="A107">
            <v>107</v>
          </cell>
          <cell r="B107" t="str">
            <v>04070000</v>
          </cell>
          <cell r="C107" t="str">
            <v>Dudley Street Neighborhood Charter School</v>
          </cell>
          <cell r="D107" t="str">
            <v>Charter District</v>
          </cell>
          <cell r="E107" t="str">
            <v>Charter School Leader</v>
          </cell>
          <cell r="F107" t="str">
            <v>Dawn Lewis</v>
          </cell>
          <cell r="G107" t="str">
            <v>6 Shirley Street</v>
          </cell>
          <cell r="H107">
            <v>0</v>
          </cell>
          <cell r="I107" t="str">
            <v>Boston</v>
          </cell>
          <cell r="J107" t="str">
            <v>MA</v>
          </cell>
          <cell r="K107" t="str">
            <v>02119</v>
          </cell>
          <cell r="L107" t="str">
            <v>---</v>
          </cell>
        </row>
        <row r="108">
          <cell r="A108">
            <v>108</v>
          </cell>
          <cell r="B108" t="str">
            <v>06580000</v>
          </cell>
          <cell r="C108" t="str">
            <v>Dudley-Charlton Reg</v>
          </cell>
          <cell r="D108" t="str">
            <v>Public School District</v>
          </cell>
          <cell r="E108" t="str">
            <v>Superintendent</v>
          </cell>
          <cell r="F108" t="str">
            <v>Gregg Desto</v>
          </cell>
          <cell r="G108" t="str">
            <v>68 Dudley Oxford Road</v>
          </cell>
          <cell r="H108">
            <v>0</v>
          </cell>
          <cell r="I108" t="str">
            <v>Dudley</v>
          </cell>
          <cell r="J108" t="str">
            <v>MA</v>
          </cell>
          <cell r="K108" t="str">
            <v>01571</v>
          </cell>
          <cell r="L108" t="str">
            <v>Level 2</v>
          </cell>
        </row>
        <row r="109">
          <cell r="A109">
            <v>109</v>
          </cell>
          <cell r="B109" t="str">
            <v>00820000</v>
          </cell>
          <cell r="C109" t="str">
            <v>Duxbury</v>
          </cell>
          <cell r="D109" t="str">
            <v>Public School District</v>
          </cell>
          <cell r="E109" t="str">
            <v>Superintendent</v>
          </cell>
          <cell r="F109" t="str">
            <v>Benedict Tantillo</v>
          </cell>
          <cell r="G109" t="str">
            <v>93 Chandler Street</v>
          </cell>
          <cell r="H109">
            <v>0</v>
          </cell>
          <cell r="I109" t="str">
            <v>Duxbury</v>
          </cell>
          <cell r="J109" t="str">
            <v>MA</v>
          </cell>
          <cell r="K109" t="str">
            <v>02332</v>
          </cell>
          <cell r="L109" t="str">
            <v>Level 2</v>
          </cell>
        </row>
        <row r="110">
          <cell r="A110">
            <v>110</v>
          </cell>
          <cell r="B110" t="str">
            <v>00830000</v>
          </cell>
          <cell r="C110" t="str">
            <v>East Bridgewater</v>
          </cell>
          <cell r="D110" t="str">
            <v>Public School District</v>
          </cell>
          <cell r="E110" t="str">
            <v>Superintendent</v>
          </cell>
          <cell r="F110" t="str">
            <v>Elizabeth Legault</v>
          </cell>
          <cell r="G110" t="str">
            <v>143 Plymouth Street</v>
          </cell>
          <cell r="H110">
            <v>0</v>
          </cell>
          <cell r="I110" t="str">
            <v>East Bridgewater</v>
          </cell>
          <cell r="J110" t="str">
            <v>MA</v>
          </cell>
          <cell r="K110" t="str">
            <v>02333</v>
          </cell>
          <cell r="L110" t="str">
            <v>Level 2</v>
          </cell>
        </row>
        <row r="111">
          <cell r="A111">
            <v>111</v>
          </cell>
          <cell r="B111" t="str">
            <v>00870000</v>
          </cell>
          <cell r="C111" t="str">
            <v>East Longmeadow</v>
          </cell>
          <cell r="D111" t="str">
            <v>Public School District</v>
          </cell>
          <cell r="E111" t="str">
            <v>Superintendent</v>
          </cell>
          <cell r="F111" t="str">
            <v>Gordon Smith</v>
          </cell>
          <cell r="G111" t="str">
            <v>180 Maple Street</v>
          </cell>
          <cell r="H111">
            <v>0</v>
          </cell>
          <cell r="I111" t="str">
            <v>East Longmeadow</v>
          </cell>
          <cell r="J111" t="str">
            <v>MA</v>
          </cell>
          <cell r="K111" t="str">
            <v>01028</v>
          </cell>
          <cell r="L111" t="str">
            <v>Level 2</v>
          </cell>
        </row>
        <row r="112">
          <cell r="A112">
            <v>112</v>
          </cell>
          <cell r="B112" t="str">
            <v>00850000</v>
          </cell>
          <cell r="C112" t="str">
            <v>Eastham</v>
          </cell>
          <cell r="D112" t="str">
            <v>Public School District</v>
          </cell>
          <cell r="E112" t="str">
            <v>Superintendent</v>
          </cell>
          <cell r="F112" t="str">
            <v>Thomas Conrad</v>
          </cell>
          <cell r="G112" t="str">
            <v>78 Eldredge Pkwy</v>
          </cell>
          <cell r="H112">
            <v>0</v>
          </cell>
          <cell r="I112" t="str">
            <v>Orleans</v>
          </cell>
          <cell r="J112" t="str">
            <v>MA</v>
          </cell>
          <cell r="K112" t="str">
            <v>02653</v>
          </cell>
          <cell r="L112" t="str">
            <v>Level 2</v>
          </cell>
        </row>
        <row r="113">
          <cell r="A113">
            <v>113</v>
          </cell>
          <cell r="B113" t="str">
            <v>00860000</v>
          </cell>
          <cell r="C113" t="str">
            <v>Easthampton</v>
          </cell>
          <cell r="D113" t="str">
            <v>Public School District</v>
          </cell>
          <cell r="E113" t="str">
            <v>Superintendent</v>
          </cell>
          <cell r="F113" t="str">
            <v>Nancy Follansbee</v>
          </cell>
          <cell r="G113" t="str">
            <v>50 Payson Avenue</v>
          </cell>
          <cell r="H113" t="str">
            <v>Second Floor</v>
          </cell>
          <cell r="I113" t="str">
            <v>Easthampton</v>
          </cell>
          <cell r="J113" t="str">
            <v>MA</v>
          </cell>
          <cell r="K113" t="str">
            <v>01027</v>
          </cell>
          <cell r="L113" t="str">
            <v>Level 3</v>
          </cell>
        </row>
        <row r="114">
          <cell r="A114">
            <v>114</v>
          </cell>
          <cell r="B114" t="str">
            <v>00880000</v>
          </cell>
          <cell r="C114" t="str">
            <v>Easton</v>
          </cell>
          <cell r="D114" t="str">
            <v>Public School District</v>
          </cell>
          <cell r="E114" t="str">
            <v>Superintendent</v>
          </cell>
          <cell r="F114" t="str">
            <v>Andrew Keough</v>
          </cell>
          <cell r="G114" t="str">
            <v>PO Box 359</v>
          </cell>
          <cell r="H114">
            <v>0</v>
          </cell>
          <cell r="I114" t="str">
            <v>North Easton</v>
          </cell>
          <cell r="J114" t="str">
            <v>MA</v>
          </cell>
          <cell r="K114" t="str">
            <v>02356</v>
          </cell>
          <cell r="L114" t="str">
            <v>Level 2</v>
          </cell>
        </row>
        <row r="115">
          <cell r="A115">
            <v>115</v>
          </cell>
          <cell r="B115" t="str">
            <v>00890000</v>
          </cell>
          <cell r="C115" t="str">
            <v>Edgartown</v>
          </cell>
          <cell r="D115" t="str">
            <v>Public School District</v>
          </cell>
          <cell r="E115" t="str">
            <v>Superintendent</v>
          </cell>
          <cell r="F115" t="str">
            <v>Matthew D'Andrea</v>
          </cell>
          <cell r="G115" t="str">
            <v>4 Pine Street</v>
          </cell>
          <cell r="H115">
            <v>0</v>
          </cell>
          <cell r="I115" t="str">
            <v>Vineyard Haven</v>
          </cell>
          <cell r="J115" t="str">
            <v>MA</v>
          </cell>
          <cell r="K115" t="str">
            <v>02568</v>
          </cell>
          <cell r="L115" t="str">
            <v>Level 1</v>
          </cell>
        </row>
        <row r="116">
          <cell r="A116">
            <v>116</v>
          </cell>
          <cell r="B116" t="str">
            <v>04520000</v>
          </cell>
          <cell r="C116" t="str">
            <v>Edward M. Kennedy Academy for Health Careers</v>
          </cell>
          <cell r="D116" t="str">
            <v>Charter District</v>
          </cell>
          <cell r="E116" t="str">
            <v>Charter School Leader</v>
          </cell>
          <cell r="F116" t="str">
            <v>Caren Walker Gregory</v>
          </cell>
          <cell r="G116" t="str">
            <v>360 Huntington Avenue</v>
          </cell>
          <cell r="H116" t="str">
            <v>c/o 102 Cahners Hall</v>
          </cell>
          <cell r="I116" t="str">
            <v>Boston</v>
          </cell>
          <cell r="J116" t="str">
            <v>MA</v>
          </cell>
          <cell r="K116" t="str">
            <v>02115</v>
          </cell>
          <cell r="L116" t="str">
            <v>Level 2</v>
          </cell>
        </row>
        <row r="117">
          <cell r="A117">
            <v>117</v>
          </cell>
          <cell r="B117" t="str">
            <v>00910000</v>
          </cell>
          <cell r="C117" t="str">
            <v>Erving</v>
          </cell>
          <cell r="D117" t="str">
            <v>Public School District</v>
          </cell>
          <cell r="E117" t="str">
            <v>Superintendent</v>
          </cell>
          <cell r="F117" t="str">
            <v>Jennifer Haggerty</v>
          </cell>
          <cell r="G117" t="str">
            <v>18 Pleasant Street</v>
          </cell>
          <cell r="H117">
            <v>0</v>
          </cell>
          <cell r="I117" t="str">
            <v>Erving</v>
          </cell>
          <cell r="J117" t="str">
            <v>MA</v>
          </cell>
          <cell r="K117" t="str">
            <v>01344</v>
          </cell>
          <cell r="L117" t="str">
            <v>Level 2</v>
          </cell>
        </row>
        <row r="118">
          <cell r="A118">
            <v>118</v>
          </cell>
          <cell r="B118" t="str">
            <v>08170000</v>
          </cell>
          <cell r="C118" t="str">
            <v>Essex North Shore Agricultural and Technical School District</v>
          </cell>
          <cell r="D118" t="str">
            <v>Public School District</v>
          </cell>
          <cell r="E118" t="str">
            <v>Superintendent</v>
          </cell>
          <cell r="F118" t="str">
            <v>William Lupini</v>
          </cell>
          <cell r="G118" t="str">
            <v>565 Maple Street</v>
          </cell>
          <cell r="H118" t="str">
            <v>P.O. Box 346</v>
          </cell>
          <cell r="I118" t="str">
            <v>Hathorne</v>
          </cell>
          <cell r="J118" t="str">
            <v>MA</v>
          </cell>
          <cell r="K118" t="str">
            <v>01937</v>
          </cell>
          <cell r="L118" t="str">
            <v>Level 1</v>
          </cell>
        </row>
        <row r="119">
          <cell r="A119">
            <v>119</v>
          </cell>
          <cell r="B119" t="str">
            <v>00930000</v>
          </cell>
          <cell r="C119" t="str">
            <v>Everett</v>
          </cell>
          <cell r="D119" t="str">
            <v>Public School District</v>
          </cell>
          <cell r="E119" t="str">
            <v>Superintendent</v>
          </cell>
          <cell r="F119" t="str">
            <v>Frederick Foresteire</v>
          </cell>
          <cell r="G119" t="str">
            <v>121 Vine Street</v>
          </cell>
          <cell r="H119">
            <v>0</v>
          </cell>
          <cell r="I119" t="str">
            <v>Everett</v>
          </cell>
          <cell r="J119" t="str">
            <v>MA</v>
          </cell>
          <cell r="K119" t="str">
            <v>02149</v>
          </cell>
          <cell r="L119" t="str">
            <v>Level 2</v>
          </cell>
        </row>
        <row r="120">
          <cell r="A120">
            <v>120</v>
          </cell>
          <cell r="B120" t="str">
            <v>04100000</v>
          </cell>
          <cell r="C120" t="str">
            <v>Excel Academy Charter</v>
          </cell>
          <cell r="D120" t="str">
            <v>Charter District</v>
          </cell>
          <cell r="E120" t="str">
            <v>Charter School Leader</v>
          </cell>
          <cell r="F120" t="str">
            <v>Owen Stearns</v>
          </cell>
          <cell r="G120" t="str">
            <v>58 Moore Street</v>
          </cell>
          <cell r="H120">
            <v>0</v>
          </cell>
          <cell r="I120" t="str">
            <v>East Boston</v>
          </cell>
          <cell r="J120" t="str">
            <v>MA</v>
          </cell>
          <cell r="K120" t="str">
            <v>02128</v>
          </cell>
          <cell r="L120" t="str">
            <v>Level 1</v>
          </cell>
        </row>
        <row r="121">
          <cell r="A121">
            <v>121</v>
          </cell>
          <cell r="B121" t="str">
            <v>00940000</v>
          </cell>
          <cell r="C121" t="str">
            <v>Fairhaven</v>
          </cell>
          <cell r="D121" t="str">
            <v>Public School District</v>
          </cell>
          <cell r="E121" t="str">
            <v>Superintendent</v>
          </cell>
          <cell r="F121" t="str">
            <v>Robert Baldwin</v>
          </cell>
          <cell r="G121" t="str">
            <v>128 Washington Street</v>
          </cell>
          <cell r="H121">
            <v>0</v>
          </cell>
          <cell r="I121" t="str">
            <v>Fairhaven</v>
          </cell>
          <cell r="J121" t="str">
            <v>MA</v>
          </cell>
          <cell r="K121" t="str">
            <v>02719</v>
          </cell>
          <cell r="L121" t="str">
            <v>Level 2</v>
          </cell>
        </row>
        <row r="122">
          <cell r="A122">
            <v>122</v>
          </cell>
          <cell r="B122" t="str">
            <v>00950000</v>
          </cell>
          <cell r="C122" t="str">
            <v>Fall River</v>
          </cell>
          <cell r="D122" t="str">
            <v>Public School District</v>
          </cell>
          <cell r="E122" t="str">
            <v>Superintendent</v>
          </cell>
          <cell r="F122" t="str">
            <v>Margery Mayo-Brown</v>
          </cell>
          <cell r="G122" t="str">
            <v>417 Rock Street</v>
          </cell>
          <cell r="H122">
            <v>0</v>
          </cell>
          <cell r="I122" t="str">
            <v>Fall River</v>
          </cell>
          <cell r="J122" t="str">
            <v>MA</v>
          </cell>
          <cell r="K122" t="str">
            <v>02720</v>
          </cell>
          <cell r="L122" t="str">
            <v>Level 4</v>
          </cell>
        </row>
        <row r="123">
          <cell r="A123">
            <v>123</v>
          </cell>
          <cell r="B123" t="str">
            <v>00960000</v>
          </cell>
          <cell r="C123" t="str">
            <v>Falmouth</v>
          </cell>
          <cell r="D123" t="str">
            <v>Public School District</v>
          </cell>
          <cell r="E123" t="str">
            <v>Superintendent</v>
          </cell>
          <cell r="F123" t="str">
            <v>Nancy Taylor</v>
          </cell>
          <cell r="G123" t="str">
            <v>340 Teaticket Hwy</v>
          </cell>
          <cell r="H123">
            <v>0</v>
          </cell>
          <cell r="I123" t="str">
            <v>East Falmouth</v>
          </cell>
          <cell r="J123" t="str">
            <v>MA</v>
          </cell>
          <cell r="K123" t="str">
            <v>02536</v>
          </cell>
          <cell r="L123" t="str">
            <v>Level 2</v>
          </cell>
        </row>
        <row r="124">
          <cell r="A124">
            <v>124</v>
          </cell>
          <cell r="B124" t="str">
            <v>06620000</v>
          </cell>
          <cell r="C124" t="str">
            <v>Farmington River Reg</v>
          </cell>
          <cell r="D124" t="str">
            <v>Public School District</v>
          </cell>
          <cell r="E124" t="str">
            <v>Superintendent</v>
          </cell>
          <cell r="F124" t="str">
            <v>Joanne Austin</v>
          </cell>
          <cell r="G124" t="str">
            <v>555 N Main Street</v>
          </cell>
          <cell r="H124" t="str">
            <v>PO Box 679</v>
          </cell>
          <cell r="I124" t="str">
            <v>Otis</v>
          </cell>
          <cell r="J124" t="str">
            <v>MA</v>
          </cell>
          <cell r="K124" t="str">
            <v>01253</v>
          </cell>
          <cell r="L124" t="str">
            <v>Level 2</v>
          </cell>
        </row>
        <row r="125">
          <cell r="A125">
            <v>125</v>
          </cell>
          <cell r="B125" t="str">
            <v>00970000</v>
          </cell>
          <cell r="C125" t="str">
            <v>Fitchburg</v>
          </cell>
          <cell r="D125" t="str">
            <v>Public School District</v>
          </cell>
          <cell r="E125" t="str">
            <v>Superintendent</v>
          </cell>
          <cell r="F125" t="str">
            <v>Andre Ravenelle</v>
          </cell>
          <cell r="G125" t="str">
            <v>376 South Street</v>
          </cell>
          <cell r="H125">
            <v>0</v>
          </cell>
          <cell r="I125" t="str">
            <v>Fitchburg</v>
          </cell>
          <cell r="J125" t="str">
            <v>MA</v>
          </cell>
          <cell r="K125" t="str">
            <v>01420</v>
          </cell>
          <cell r="L125" t="str">
            <v>Level 3</v>
          </cell>
        </row>
        <row r="126">
          <cell r="A126">
            <v>126</v>
          </cell>
          <cell r="B126" t="str">
            <v>00980000</v>
          </cell>
          <cell r="C126" t="str">
            <v>Florida</v>
          </cell>
          <cell r="D126" t="str">
            <v>Public School District</v>
          </cell>
          <cell r="E126" t="str">
            <v>Superintendent</v>
          </cell>
          <cell r="F126" t="str">
            <v>Jon Lev</v>
          </cell>
          <cell r="G126" t="str">
            <v>56 North County Rd</v>
          </cell>
          <cell r="H126">
            <v>0</v>
          </cell>
          <cell r="I126" t="str">
            <v>Florida</v>
          </cell>
          <cell r="J126" t="str">
            <v>MA</v>
          </cell>
          <cell r="K126" t="str">
            <v>01247</v>
          </cell>
          <cell r="L126" t="str">
            <v>Level 2</v>
          </cell>
        </row>
        <row r="127">
          <cell r="A127">
            <v>127</v>
          </cell>
          <cell r="B127" t="str">
            <v>04130000</v>
          </cell>
          <cell r="C127" t="str">
            <v>Four Rivers Charter Public</v>
          </cell>
          <cell r="D127" t="str">
            <v>Charter District</v>
          </cell>
          <cell r="E127" t="str">
            <v>Charter School Leader</v>
          </cell>
          <cell r="F127" t="str">
            <v>Peter Garbus</v>
          </cell>
          <cell r="G127" t="str">
            <v>248 Colrain Road</v>
          </cell>
          <cell r="H127">
            <v>0</v>
          </cell>
          <cell r="I127" t="str">
            <v>Greenfield</v>
          </cell>
          <cell r="J127" t="str">
            <v>MA</v>
          </cell>
          <cell r="K127" t="str">
            <v>01301</v>
          </cell>
          <cell r="L127" t="str">
            <v>Level 2</v>
          </cell>
        </row>
        <row r="128">
          <cell r="A128">
            <v>128</v>
          </cell>
          <cell r="B128" t="str">
            <v>00990000</v>
          </cell>
          <cell r="C128" t="str">
            <v>Foxborough</v>
          </cell>
          <cell r="D128" t="str">
            <v>Public School District</v>
          </cell>
          <cell r="E128" t="str">
            <v>Superintendent</v>
          </cell>
          <cell r="F128" t="str">
            <v>Debra Spinelli</v>
          </cell>
          <cell r="G128" t="str">
            <v>60 South Street</v>
          </cell>
          <cell r="H128" t="str">
            <v>C/O Igo Administration Building</v>
          </cell>
          <cell r="I128" t="str">
            <v>Foxborough</v>
          </cell>
          <cell r="J128" t="str">
            <v>MA</v>
          </cell>
          <cell r="K128" t="str">
            <v>02035</v>
          </cell>
          <cell r="L128" t="str">
            <v>Level 2</v>
          </cell>
        </row>
        <row r="129">
          <cell r="A129">
            <v>129</v>
          </cell>
          <cell r="B129" t="str">
            <v>04460000</v>
          </cell>
          <cell r="C129" t="str">
            <v>Foxborough Regional Charter</v>
          </cell>
          <cell r="D129" t="str">
            <v>Charter District</v>
          </cell>
          <cell r="E129" t="str">
            <v>Charter School Leader</v>
          </cell>
          <cell r="F129" t="str">
            <v>Mark Logan</v>
          </cell>
          <cell r="G129" t="str">
            <v>131 Central Street</v>
          </cell>
          <cell r="H129">
            <v>0</v>
          </cell>
          <cell r="I129" t="str">
            <v>Foxborough</v>
          </cell>
          <cell r="J129" t="str">
            <v>MA</v>
          </cell>
          <cell r="K129" t="str">
            <v>02035</v>
          </cell>
          <cell r="L129" t="str">
            <v>Level 2</v>
          </cell>
        </row>
        <row r="130">
          <cell r="A130">
            <v>130</v>
          </cell>
          <cell r="B130" t="str">
            <v>01000000</v>
          </cell>
          <cell r="C130" t="str">
            <v>Framingham</v>
          </cell>
          <cell r="D130" t="str">
            <v>Public School District</v>
          </cell>
          <cell r="E130" t="str">
            <v>Superintendent</v>
          </cell>
          <cell r="F130" t="str">
            <v>Stacy Scott</v>
          </cell>
          <cell r="G130" t="str">
            <v>73 Mt. Wayte Avenue, Suite #5</v>
          </cell>
          <cell r="H130" t="str">
            <v>Office of the Superintendent</v>
          </cell>
          <cell r="I130" t="str">
            <v>Framingham</v>
          </cell>
          <cell r="J130" t="str">
            <v>MA</v>
          </cell>
          <cell r="K130" t="str">
            <v>01702</v>
          </cell>
          <cell r="L130" t="str">
            <v>Level 3</v>
          </cell>
        </row>
        <row r="131">
          <cell r="A131">
            <v>131</v>
          </cell>
          <cell r="B131" t="str">
            <v>04780000</v>
          </cell>
          <cell r="C131" t="str">
            <v>Francis W. Parker Charter Essential</v>
          </cell>
          <cell r="D131" t="str">
            <v>Charter District</v>
          </cell>
          <cell r="E131" t="str">
            <v>Charter School Leader</v>
          </cell>
          <cell r="F131" t="str">
            <v>Todd Sumner</v>
          </cell>
          <cell r="G131" t="str">
            <v>49 Antietam Street</v>
          </cell>
          <cell r="H131">
            <v>0</v>
          </cell>
          <cell r="I131" t="str">
            <v>Devens</v>
          </cell>
          <cell r="J131" t="str">
            <v>MA</v>
          </cell>
          <cell r="K131" t="str">
            <v>01434</v>
          </cell>
          <cell r="L131" t="str">
            <v>Level 1</v>
          </cell>
        </row>
        <row r="132">
          <cell r="A132">
            <v>132</v>
          </cell>
          <cell r="B132" t="str">
            <v>01010000</v>
          </cell>
          <cell r="C132" t="str">
            <v>Franklin</v>
          </cell>
          <cell r="D132" t="str">
            <v>Public School District</v>
          </cell>
          <cell r="E132" t="str">
            <v>Superintendent</v>
          </cell>
          <cell r="F132" t="str">
            <v>Maureen Sabolinski</v>
          </cell>
          <cell r="G132" t="str">
            <v>355 East Central Street</v>
          </cell>
          <cell r="H132">
            <v>0</v>
          </cell>
          <cell r="I132" t="str">
            <v>Franklin</v>
          </cell>
          <cell r="J132" t="str">
            <v>MA</v>
          </cell>
          <cell r="K132" t="str">
            <v>02038</v>
          </cell>
          <cell r="L132" t="str">
            <v>Level 2</v>
          </cell>
        </row>
        <row r="133">
          <cell r="A133">
            <v>133</v>
          </cell>
          <cell r="B133" t="str">
            <v>08180000</v>
          </cell>
          <cell r="C133" t="str">
            <v>Franklin County Regional Vocational Technical</v>
          </cell>
          <cell r="D133" t="str">
            <v>Public School District</v>
          </cell>
          <cell r="E133" t="str">
            <v>Superintendent</v>
          </cell>
          <cell r="F133" t="str">
            <v>Richard Martin</v>
          </cell>
          <cell r="G133" t="str">
            <v>82 Industrial Blvd</v>
          </cell>
          <cell r="H133">
            <v>0</v>
          </cell>
          <cell r="I133" t="str">
            <v>Turners Falls</v>
          </cell>
          <cell r="J133" t="str">
            <v>MA</v>
          </cell>
          <cell r="K133" t="str">
            <v>01376</v>
          </cell>
          <cell r="L133" t="str">
            <v>Level 2</v>
          </cell>
        </row>
        <row r="134">
          <cell r="A134">
            <v>134</v>
          </cell>
          <cell r="B134" t="str">
            <v>06650000</v>
          </cell>
          <cell r="C134" t="str">
            <v>Freetown-Lakeville</v>
          </cell>
          <cell r="D134" t="str">
            <v>Public School District</v>
          </cell>
          <cell r="E134" t="str">
            <v>Superintendent</v>
          </cell>
          <cell r="F134" t="str">
            <v>Richard Medeiros</v>
          </cell>
          <cell r="G134" t="str">
            <v>98 Howland Rd</v>
          </cell>
          <cell r="H134">
            <v>0</v>
          </cell>
          <cell r="I134" t="str">
            <v>Lakeville</v>
          </cell>
          <cell r="J134" t="str">
            <v>MA</v>
          </cell>
          <cell r="K134" t="str">
            <v>02347</v>
          </cell>
          <cell r="L134" t="str">
            <v>Level 2</v>
          </cell>
        </row>
        <row r="135">
          <cell r="A135">
            <v>135</v>
          </cell>
          <cell r="B135" t="str">
            <v>06700000</v>
          </cell>
          <cell r="C135" t="str">
            <v>Frontier</v>
          </cell>
          <cell r="D135" t="str">
            <v>Public School District</v>
          </cell>
          <cell r="E135" t="str">
            <v>Superintendent</v>
          </cell>
          <cell r="F135" t="str">
            <v>Martha Barrett</v>
          </cell>
          <cell r="G135" t="str">
            <v>219 Christian Ln RFD1</v>
          </cell>
          <cell r="H135">
            <v>0</v>
          </cell>
          <cell r="I135" t="str">
            <v>South Deerfield</v>
          </cell>
          <cell r="J135" t="str">
            <v>MA</v>
          </cell>
          <cell r="K135" t="str">
            <v>01373</v>
          </cell>
          <cell r="L135" t="str">
            <v>Level 2</v>
          </cell>
        </row>
        <row r="136">
          <cell r="A136">
            <v>136</v>
          </cell>
          <cell r="B136" t="str">
            <v>01030000</v>
          </cell>
          <cell r="C136" t="str">
            <v>Gardner</v>
          </cell>
          <cell r="D136" t="str">
            <v>Public School District</v>
          </cell>
          <cell r="E136" t="str">
            <v>Superintendent</v>
          </cell>
          <cell r="F136" t="str">
            <v>Denise Clemons</v>
          </cell>
          <cell r="G136" t="str">
            <v>70 Waterford Street</v>
          </cell>
          <cell r="H136">
            <v>0</v>
          </cell>
          <cell r="I136" t="str">
            <v>Gardner</v>
          </cell>
          <cell r="J136" t="str">
            <v>MA</v>
          </cell>
          <cell r="K136" t="str">
            <v>01440</v>
          </cell>
          <cell r="L136" t="str">
            <v>Level 3</v>
          </cell>
        </row>
        <row r="137">
          <cell r="A137">
            <v>137</v>
          </cell>
          <cell r="B137" t="str">
            <v>06720000</v>
          </cell>
          <cell r="C137" t="str">
            <v>Gateway</v>
          </cell>
          <cell r="D137" t="str">
            <v>Public School District</v>
          </cell>
          <cell r="E137" t="str">
            <v>Superintendent</v>
          </cell>
          <cell r="F137" t="str">
            <v>David Hopson</v>
          </cell>
          <cell r="G137" t="str">
            <v>12 Littleville Road</v>
          </cell>
          <cell r="H137">
            <v>0</v>
          </cell>
          <cell r="I137" t="str">
            <v>Huntington</v>
          </cell>
          <cell r="J137" t="str">
            <v>MA</v>
          </cell>
          <cell r="K137" t="str">
            <v>01050</v>
          </cell>
          <cell r="L137" t="str">
            <v>Level 3</v>
          </cell>
        </row>
        <row r="138">
          <cell r="A138">
            <v>138</v>
          </cell>
          <cell r="B138" t="str">
            <v>01050000</v>
          </cell>
          <cell r="C138" t="str">
            <v>Georgetown</v>
          </cell>
          <cell r="D138" t="str">
            <v>Public School District</v>
          </cell>
          <cell r="E138" t="str">
            <v>Superintendent</v>
          </cell>
          <cell r="F138" t="str">
            <v>Carol Jacobs</v>
          </cell>
          <cell r="G138" t="str">
            <v>51 North Street</v>
          </cell>
          <cell r="H138">
            <v>0</v>
          </cell>
          <cell r="I138" t="str">
            <v>Georgetown</v>
          </cell>
          <cell r="J138" t="str">
            <v>MA</v>
          </cell>
          <cell r="K138" t="str">
            <v>01833</v>
          </cell>
          <cell r="L138" t="str">
            <v>Level 3</v>
          </cell>
        </row>
        <row r="139">
          <cell r="A139">
            <v>139</v>
          </cell>
          <cell r="B139" t="str">
            <v>06740000</v>
          </cell>
          <cell r="C139" t="str">
            <v>Gill-Montague</v>
          </cell>
          <cell r="D139" t="str">
            <v>Public School District</v>
          </cell>
          <cell r="E139" t="str">
            <v>Superintendent</v>
          </cell>
          <cell r="F139" t="str">
            <v>Michael Sullivan</v>
          </cell>
          <cell r="G139" t="str">
            <v>35 Crocker Avenue</v>
          </cell>
          <cell r="H139">
            <v>0</v>
          </cell>
          <cell r="I139" t="str">
            <v>Turners Falls</v>
          </cell>
          <cell r="J139" t="str">
            <v>MA</v>
          </cell>
          <cell r="K139" t="str">
            <v>01376</v>
          </cell>
          <cell r="L139" t="str">
            <v>Level 3</v>
          </cell>
        </row>
        <row r="140">
          <cell r="A140">
            <v>140</v>
          </cell>
          <cell r="B140" t="str">
            <v>04960000</v>
          </cell>
          <cell r="C140" t="str">
            <v>Global Learning Charter Public</v>
          </cell>
          <cell r="D140" t="str">
            <v>Charter District</v>
          </cell>
          <cell r="E140" t="str">
            <v>Charter School Leader</v>
          </cell>
          <cell r="F140" t="str">
            <v>Stephen Furtado</v>
          </cell>
          <cell r="G140" t="str">
            <v>190 Ashley Boulevard</v>
          </cell>
          <cell r="H140">
            <v>0</v>
          </cell>
          <cell r="I140" t="str">
            <v>New Bedford</v>
          </cell>
          <cell r="J140" t="str">
            <v>MA</v>
          </cell>
          <cell r="K140" t="str">
            <v>02746</v>
          </cell>
          <cell r="L140" t="str">
            <v>Level 2</v>
          </cell>
        </row>
        <row r="141">
          <cell r="A141">
            <v>141</v>
          </cell>
          <cell r="B141" t="str">
            <v>01070000</v>
          </cell>
          <cell r="C141" t="str">
            <v>Gloucester</v>
          </cell>
          <cell r="D141" t="str">
            <v>Public School District</v>
          </cell>
          <cell r="E141" t="str">
            <v>Superintendent</v>
          </cell>
          <cell r="F141" t="str">
            <v>Richard Safier</v>
          </cell>
          <cell r="G141" t="str">
            <v>2 Blackburn Drive</v>
          </cell>
          <cell r="H141">
            <v>0</v>
          </cell>
          <cell r="I141" t="str">
            <v>Gloucester</v>
          </cell>
          <cell r="J141" t="str">
            <v>MA</v>
          </cell>
          <cell r="K141" t="str">
            <v>01930</v>
          </cell>
          <cell r="L141" t="str">
            <v>Level 2</v>
          </cell>
        </row>
        <row r="142">
          <cell r="A142">
            <v>142</v>
          </cell>
          <cell r="B142" t="str">
            <v>01090000</v>
          </cell>
          <cell r="C142" t="str">
            <v>Gosnold</v>
          </cell>
          <cell r="D142" t="str">
            <v>Public School District</v>
          </cell>
          <cell r="E142" t="str">
            <v>Superintendent</v>
          </cell>
          <cell r="F142" t="str">
            <v>Margaret Frieswyk</v>
          </cell>
          <cell r="G142" t="str">
            <v>263 Hill &amp; Plain Road</v>
          </cell>
          <cell r="H142">
            <v>0</v>
          </cell>
          <cell r="I142" t="str">
            <v>East Falmouth</v>
          </cell>
          <cell r="J142" t="str">
            <v>MA</v>
          </cell>
          <cell r="K142" t="str">
            <v>02536</v>
          </cell>
          <cell r="L142" t="str">
            <v>---</v>
          </cell>
        </row>
        <row r="143">
          <cell r="A143">
            <v>143</v>
          </cell>
          <cell r="B143" t="str">
            <v>01100000</v>
          </cell>
          <cell r="C143" t="str">
            <v>Grafton</v>
          </cell>
          <cell r="D143" t="str">
            <v>Public School District</v>
          </cell>
          <cell r="E143" t="str">
            <v>Superintendent</v>
          </cell>
          <cell r="F143" t="str">
            <v>James Cummings</v>
          </cell>
          <cell r="G143" t="str">
            <v>30 Providence Rd</v>
          </cell>
          <cell r="H143">
            <v>0</v>
          </cell>
          <cell r="I143" t="str">
            <v>Grafton</v>
          </cell>
          <cell r="J143" t="str">
            <v>MA</v>
          </cell>
          <cell r="K143" t="str">
            <v>01519</v>
          </cell>
          <cell r="L143" t="str">
            <v>Level 2</v>
          </cell>
        </row>
        <row r="144">
          <cell r="A144">
            <v>144</v>
          </cell>
          <cell r="B144" t="str">
            <v>01110000</v>
          </cell>
          <cell r="C144" t="str">
            <v>Granby</v>
          </cell>
          <cell r="D144" t="str">
            <v>Public School District</v>
          </cell>
          <cell r="E144" t="str">
            <v>Superintendent</v>
          </cell>
          <cell r="F144" t="str">
            <v>Judith Houle</v>
          </cell>
          <cell r="G144" t="str">
            <v>387 East State Street</v>
          </cell>
          <cell r="H144">
            <v>0</v>
          </cell>
          <cell r="I144" t="str">
            <v>Granby</v>
          </cell>
          <cell r="J144" t="str">
            <v>MA</v>
          </cell>
          <cell r="K144" t="str">
            <v>01033</v>
          </cell>
          <cell r="L144" t="str">
            <v>Level 2</v>
          </cell>
        </row>
        <row r="145">
          <cell r="A145">
            <v>145</v>
          </cell>
          <cell r="B145" t="str">
            <v>08210000</v>
          </cell>
          <cell r="C145" t="str">
            <v>Greater Fall River Regional Vocational Technical</v>
          </cell>
          <cell r="D145" t="str">
            <v>Public School District</v>
          </cell>
          <cell r="E145" t="str">
            <v>Superintendent</v>
          </cell>
          <cell r="F145" t="str">
            <v>Marta Montleon</v>
          </cell>
          <cell r="G145" t="str">
            <v>251 Stonehaven Rd</v>
          </cell>
          <cell r="H145">
            <v>0</v>
          </cell>
          <cell r="I145" t="str">
            <v>Fall River</v>
          </cell>
          <cell r="J145" t="str">
            <v>MA</v>
          </cell>
          <cell r="K145" t="str">
            <v>02723</v>
          </cell>
          <cell r="L145" t="str">
            <v>Level 1</v>
          </cell>
        </row>
        <row r="146">
          <cell r="A146">
            <v>146</v>
          </cell>
          <cell r="B146" t="str">
            <v>08230000</v>
          </cell>
          <cell r="C146" t="str">
            <v>Greater Lawrence Regional Vocational Technical</v>
          </cell>
          <cell r="D146" t="str">
            <v>Public School District</v>
          </cell>
          <cell r="E146" t="str">
            <v>Superintendent</v>
          </cell>
          <cell r="F146" t="str">
            <v>John Lavoie</v>
          </cell>
          <cell r="G146" t="str">
            <v>57 River Rd</v>
          </cell>
          <cell r="H146">
            <v>0</v>
          </cell>
          <cell r="I146" t="str">
            <v>Andover</v>
          </cell>
          <cell r="J146" t="str">
            <v>MA</v>
          </cell>
          <cell r="K146" t="str">
            <v>01810</v>
          </cell>
          <cell r="L146" t="str">
            <v>Level 1</v>
          </cell>
        </row>
        <row r="147">
          <cell r="A147">
            <v>147</v>
          </cell>
          <cell r="B147" t="str">
            <v>08280000</v>
          </cell>
          <cell r="C147" t="str">
            <v>Greater Lowell Regional Vocational Technical</v>
          </cell>
          <cell r="D147" t="str">
            <v>Public School District</v>
          </cell>
          <cell r="E147" t="str">
            <v>Superintendent</v>
          </cell>
          <cell r="F147" t="str">
            <v>Roger Bourgeois</v>
          </cell>
          <cell r="G147" t="str">
            <v>250 Pawtucket Blvd</v>
          </cell>
          <cell r="H147">
            <v>0</v>
          </cell>
          <cell r="I147" t="str">
            <v>Tyngsborough</v>
          </cell>
          <cell r="J147" t="str">
            <v>MA</v>
          </cell>
          <cell r="K147" t="str">
            <v>01879</v>
          </cell>
          <cell r="L147" t="str">
            <v>Level 1</v>
          </cell>
        </row>
        <row r="148">
          <cell r="A148">
            <v>148</v>
          </cell>
          <cell r="B148" t="str">
            <v>08250000</v>
          </cell>
          <cell r="C148" t="str">
            <v>Greater New Bedford Regional Vocational Technical</v>
          </cell>
          <cell r="D148" t="str">
            <v>Public School District</v>
          </cell>
          <cell r="E148" t="str">
            <v>Superintendent</v>
          </cell>
          <cell r="F148" t="str">
            <v>James O'Brien</v>
          </cell>
          <cell r="G148" t="str">
            <v>1121 Ashley Blvd</v>
          </cell>
          <cell r="H148">
            <v>0</v>
          </cell>
          <cell r="I148" t="str">
            <v>New Bedford</v>
          </cell>
          <cell r="J148" t="str">
            <v>MA</v>
          </cell>
          <cell r="K148" t="str">
            <v>02745</v>
          </cell>
          <cell r="L148" t="str">
            <v>Level 2</v>
          </cell>
        </row>
        <row r="149">
          <cell r="A149">
            <v>149</v>
          </cell>
          <cell r="B149" t="str">
            <v>01140000</v>
          </cell>
          <cell r="C149" t="str">
            <v>Greenfield</v>
          </cell>
          <cell r="D149" t="str">
            <v>Public School District</v>
          </cell>
          <cell r="E149" t="str">
            <v>Superintendent</v>
          </cell>
          <cell r="F149" t="str">
            <v>Jordana Harper</v>
          </cell>
          <cell r="G149" t="str">
            <v>141 Davis Street</v>
          </cell>
          <cell r="H149">
            <v>0</v>
          </cell>
          <cell r="I149" t="str">
            <v>Greenfield</v>
          </cell>
          <cell r="J149" t="str">
            <v>MA</v>
          </cell>
          <cell r="K149" t="str">
            <v>01301</v>
          </cell>
          <cell r="L149" t="str">
            <v>Level 2</v>
          </cell>
        </row>
        <row r="150">
          <cell r="A150">
            <v>150</v>
          </cell>
          <cell r="B150" t="str">
            <v>06730000</v>
          </cell>
          <cell r="C150" t="str">
            <v>Groton-Dunstable</v>
          </cell>
          <cell r="D150" t="str">
            <v>Public School District</v>
          </cell>
          <cell r="E150" t="str">
            <v>Superintendent</v>
          </cell>
          <cell r="F150" t="str">
            <v>Kristan Rodriguez</v>
          </cell>
          <cell r="G150" t="str">
            <v>P O Box 729</v>
          </cell>
          <cell r="H150">
            <v>0</v>
          </cell>
          <cell r="I150" t="str">
            <v>Groton</v>
          </cell>
          <cell r="J150" t="str">
            <v>MA</v>
          </cell>
          <cell r="K150" t="str">
            <v>01450</v>
          </cell>
          <cell r="L150" t="str">
            <v>Level 2</v>
          </cell>
        </row>
        <row r="151">
          <cell r="A151">
            <v>151</v>
          </cell>
          <cell r="B151" t="str">
            <v>01170000</v>
          </cell>
          <cell r="C151" t="str">
            <v>Hadley</v>
          </cell>
          <cell r="D151" t="str">
            <v>Public School District</v>
          </cell>
          <cell r="E151" t="str">
            <v>Superintendent</v>
          </cell>
          <cell r="F151" t="str">
            <v>Anne McKenzie</v>
          </cell>
          <cell r="G151" t="str">
            <v>125 Russell Street</v>
          </cell>
          <cell r="H151">
            <v>0</v>
          </cell>
          <cell r="I151" t="str">
            <v>Hadley</v>
          </cell>
          <cell r="J151" t="str">
            <v>MA</v>
          </cell>
          <cell r="K151" t="str">
            <v>01035</v>
          </cell>
          <cell r="L151" t="str">
            <v>Level 2</v>
          </cell>
        </row>
        <row r="152">
          <cell r="A152">
            <v>152</v>
          </cell>
          <cell r="B152" t="str">
            <v>01180000</v>
          </cell>
          <cell r="C152" t="str">
            <v>Halifax</v>
          </cell>
          <cell r="D152" t="str">
            <v>Public School District</v>
          </cell>
          <cell r="E152" t="str">
            <v>Superintendent</v>
          </cell>
          <cell r="F152" t="str">
            <v>Joy Blackwood</v>
          </cell>
          <cell r="G152" t="str">
            <v>250 Pembroke Street</v>
          </cell>
          <cell r="H152">
            <v>0</v>
          </cell>
          <cell r="I152" t="str">
            <v>Kingston</v>
          </cell>
          <cell r="J152" t="str">
            <v>MA</v>
          </cell>
          <cell r="K152" t="str">
            <v>02364</v>
          </cell>
          <cell r="L152" t="str">
            <v>Level 2</v>
          </cell>
        </row>
        <row r="153">
          <cell r="A153">
            <v>153</v>
          </cell>
          <cell r="B153" t="str">
            <v>06750000</v>
          </cell>
          <cell r="C153" t="str">
            <v>Hamilton-Wenham</v>
          </cell>
          <cell r="D153" t="str">
            <v>Public School District</v>
          </cell>
          <cell r="E153" t="str">
            <v>Superintendent</v>
          </cell>
          <cell r="F153" t="str">
            <v>Michael Harvey</v>
          </cell>
          <cell r="G153" t="str">
            <v>5 School Street</v>
          </cell>
          <cell r="H153">
            <v>0</v>
          </cell>
          <cell r="I153" t="str">
            <v>Wenham</v>
          </cell>
          <cell r="J153" t="str">
            <v>MA</v>
          </cell>
          <cell r="K153" t="str">
            <v>01984</v>
          </cell>
          <cell r="L153" t="str">
            <v>Level 2</v>
          </cell>
        </row>
        <row r="154">
          <cell r="A154">
            <v>154</v>
          </cell>
          <cell r="B154" t="str">
            <v>04990000</v>
          </cell>
          <cell r="C154" t="str">
            <v>Hampden Charter School of Science</v>
          </cell>
          <cell r="D154" t="str">
            <v>Charter District</v>
          </cell>
          <cell r="E154" t="str">
            <v>Charter School Leader</v>
          </cell>
          <cell r="F154" t="str">
            <v>Harun Celik</v>
          </cell>
          <cell r="G154" t="str">
            <v>20 Johnson Road</v>
          </cell>
          <cell r="H154">
            <v>0</v>
          </cell>
          <cell r="I154" t="str">
            <v>Chicopee</v>
          </cell>
          <cell r="J154" t="str">
            <v>MA</v>
          </cell>
          <cell r="K154" t="str">
            <v>01022</v>
          </cell>
          <cell r="L154" t="str">
            <v>Level 1</v>
          </cell>
        </row>
        <row r="155">
          <cell r="A155">
            <v>155</v>
          </cell>
          <cell r="B155" t="str">
            <v>06800000</v>
          </cell>
          <cell r="C155" t="str">
            <v>Hampden-Wilbraham</v>
          </cell>
          <cell r="D155" t="str">
            <v>Public School District</v>
          </cell>
          <cell r="E155" t="str">
            <v>Superintendent</v>
          </cell>
          <cell r="F155" t="str">
            <v>Maurice O'Shea</v>
          </cell>
          <cell r="G155" t="str">
            <v>621 Main Street</v>
          </cell>
          <cell r="H155">
            <v>0</v>
          </cell>
          <cell r="I155" t="str">
            <v>Wilbraham</v>
          </cell>
          <cell r="J155" t="str">
            <v>MA</v>
          </cell>
          <cell r="K155" t="str">
            <v>01095</v>
          </cell>
          <cell r="L155" t="str">
            <v>Level 2</v>
          </cell>
        </row>
        <row r="156">
          <cell r="A156">
            <v>156</v>
          </cell>
          <cell r="B156" t="str">
            <v>06830000</v>
          </cell>
          <cell r="C156" t="str">
            <v>Hampshire</v>
          </cell>
          <cell r="D156" t="str">
            <v>Public School District</v>
          </cell>
          <cell r="E156" t="str">
            <v>Superintendent</v>
          </cell>
          <cell r="F156" t="str">
            <v>Craig Jurgensen</v>
          </cell>
          <cell r="G156" t="str">
            <v>19 Stage Rd</v>
          </cell>
          <cell r="H156">
            <v>0</v>
          </cell>
          <cell r="I156" t="str">
            <v>Westhampton</v>
          </cell>
          <cell r="J156" t="str">
            <v>MA</v>
          </cell>
          <cell r="K156" t="str">
            <v>01027</v>
          </cell>
          <cell r="L156" t="str">
            <v>Level 2</v>
          </cell>
        </row>
        <row r="157">
          <cell r="A157">
            <v>157</v>
          </cell>
          <cell r="B157" t="str">
            <v>01210000</v>
          </cell>
          <cell r="C157" t="str">
            <v>Hancock</v>
          </cell>
          <cell r="D157" t="str">
            <v>Public School District</v>
          </cell>
          <cell r="E157" t="str">
            <v>Superintendent</v>
          </cell>
          <cell r="F157" t="str">
            <v>William Cameron</v>
          </cell>
          <cell r="G157" t="str">
            <v>1831 STATE ROAD</v>
          </cell>
          <cell r="H157">
            <v>0</v>
          </cell>
          <cell r="I157" t="str">
            <v>RICHMOND</v>
          </cell>
          <cell r="J157" t="str">
            <v>MA</v>
          </cell>
          <cell r="K157" t="str">
            <v>01254</v>
          </cell>
          <cell r="L157" t="str">
            <v>---</v>
          </cell>
        </row>
        <row r="158">
          <cell r="A158">
            <v>158</v>
          </cell>
          <cell r="B158" t="str">
            <v>01220000</v>
          </cell>
          <cell r="C158" t="str">
            <v>Hanover</v>
          </cell>
          <cell r="D158" t="str">
            <v>Public School District</v>
          </cell>
          <cell r="E158" t="str">
            <v>Superintendent</v>
          </cell>
          <cell r="F158" t="str">
            <v>Matthew Ferron</v>
          </cell>
          <cell r="G158" t="str">
            <v>188 Broadway Street</v>
          </cell>
          <cell r="H158">
            <v>0</v>
          </cell>
          <cell r="I158" t="str">
            <v>Hanover</v>
          </cell>
          <cell r="J158" t="str">
            <v>MA</v>
          </cell>
          <cell r="K158" t="str">
            <v>02339</v>
          </cell>
          <cell r="L158" t="str">
            <v>Level 2</v>
          </cell>
        </row>
        <row r="159">
          <cell r="A159">
            <v>159</v>
          </cell>
          <cell r="B159" t="str">
            <v>01250000</v>
          </cell>
          <cell r="C159" t="str">
            <v>Harvard</v>
          </cell>
          <cell r="D159" t="str">
            <v>Public School District</v>
          </cell>
          <cell r="E159" t="str">
            <v>Superintendent</v>
          </cell>
          <cell r="F159" t="str">
            <v>Linda Dwight</v>
          </cell>
          <cell r="G159" t="str">
            <v>39 Massachusetts Avenue</v>
          </cell>
          <cell r="H159">
            <v>0</v>
          </cell>
          <cell r="I159" t="str">
            <v>Harvard</v>
          </cell>
          <cell r="J159" t="str">
            <v>MA</v>
          </cell>
          <cell r="K159" t="str">
            <v>01451</v>
          </cell>
          <cell r="L159" t="str">
            <v>Level 2</v>
          </cell>
        </row>
        <row r="160">
          <cell r="A160">
            <v>160</v>
          </cell>
          <cell r="B160" t="str">
            <v>01270000</v>
          </cell>
          <cell r="C160" t="str">
            <v>Hatfield</v>
          </cell>
          <cell r="D160" t="str">
            <v>Public School District</v>
          </cell>
          <cell r="E160" t="str">
            <v>Superintendent</v>
          </cell>
          <cell r="F160" t="str">
            <v>John Robert</v>
          </cell>
          <cell r="G160" t="str">
            <v>34 School Street</v>
          </cell>
          <cell r="H160">
            <v>0</v>
          </cell>
          <cell r="I160" t="str">
            <v>Hatfield</v>
          </cell>
          <cell r="J160" t="str">
            <v>MA</v>
          </cell>
          <cell r="K160" t="str">
            <v>01038</v>
          </cell>
          <cell r="L160" t="str">
            <v>Level 2</v>
          </cell>
        </row>
        <row r="161">
          <cell r="A161">
            <v>161</v>
          </cell>
          <cell r="B161" t="str">
            <v>01280000</v>
          </cell>
          <cell r="C161" t="str">
            <v>Haverhill</v>
          </cell>
          <cell r="D161" t="str">
            <v>Public School District</v>
          </cell>
          <cell r="E161" t="str">
            <v>Superintendent</v>
          </cell>
          <cell r="F161" t="str">
            <v>James Scully</v>
          </cell>
          <cell r="G161" t="str">
            <v>4 Summer Street</v>
          </cell>
          <cell r="H161">
            <v>0</v>
          </cell>
          <cell r="I161" t="str">
            <v>Haverhill</v>
          </cell>
          <cell r="J161" t="str">
            <v>MA</v>
          </cell>
          <cell r="K161" t="str">
            <v>01830</v>
          </cell>
          <cell r="L161" t="str">
            <v>Level 3</v>
          </cell>
        </row>
        <row r="162">
          <cell r="A162">
            <v>162</v>
          </cell>
          <cell r="B162" t="str">
            <v>06850000</v>
          </cell>
          <cell r="C162" t="str">
            <v>Hawlemont</v>
          </cell>
          <cell r="D162" t="str">
            <v>Public School District</v>
          </cell>
          <cell r="E162" t="str">
            <v>Superintendent</v>
          </cell>
          <cell r="F162" t="str">
            <v>Michael Buoniconti</v>
          </cell>
          <cell r="G162" t="str">
            <v>24 Ashfield Rd</v>
          </cell>
          <cell r="H162">
            <v>0</v>
          </cell>
          <cell r="I162" t="str">
            <v>Shelburne Falls</v>
          </cell>
          <cell r="J162" t="str">
            <v>MA</v>
          </cell>
          <cell r="K162" t="str">
            <v>01370</v>
          </cell>
          <cell r="L162" t="str">
            <v>Level 2</v>
          </cell>
        </row>
        <row r="163">
          <cell r="A163">
            <v>163</v>
          </cell>
          <cell r="B163" t="str">
            <v>04190000</v>
          </cell>
          <cell r="C163" t="str">
            <v>Helen Y. Davis Leadership Academy Charter Public (District)</v>
          </cell>
          <cell r="D163" t="str">
            <v>Charter District</v>
          </cell>
          <cell r="E163" t="str">
            <v>Charter School Leader</v>
          </cell>
          <cell r="F163" t="str">
            <v>Karmala Sherwood</v>
          </cell>
          <cell r="G163" t="str">
            <v>23 Leonard Street</v>
          </cell>
          <cell r="H163">
            <v>0</v>
          </cell>
          <cell r="I163" t="str">
            <v>Boston</v>
          </cell>
          <cell r="J163" t="str">
            <v>MA</v>
          </cell>
          <cell r="K163" t="str">
            <v>02122</v>
          </cell>
          <cell r="L163" t="str">
            <v>Level 1</v>
          </cell>
        </row>
        <row r="164">
          <cell r="A164">
            <v>164</v>
          </cell>
          <cell r="B164" t="str">
            <v>04550000</v>
          </cell>
          <cell r="C164" t="str">
            <v>Hill View Montessori Charter Public</v>
          </cell>
          <cell r="D164" t="str">
            <v>Charter District</v>
          </cell>
          <cell r="E164" t="str">
            <v>Charter School Leader</v>
          </cell>
          <cell r="F164" t="str">
            <v>Jeanne Schultz</v>
          </cell>
          <cell r="G164" t="str">
            <v>75 Foundation Ave</v>
          </cell>
          <cell r="H164" t="str">
            <v>Ward Hill Business Park</v>
          </cell>
          <cell r="I164" t="str">
            <v>Haverhill</v>
          </cell>
          <cell r="J164" t="str">
            <v>MA</v>
          </cell>
          <cell r="K164" t="str">
            <v>01835</v>
          </cell>
          <cell r="L164" t="str">
            <v>Level 2</v>
          </cell>
        </row>
        <row r="165">
          <cell r="A165">
            <v>165</v>
          </cell>
          <cell r="B165" t="str">
            <v>04500000</v>
          </cell>
          <cell r="C165" t="str">
            <v>Hilltown Cooperative Charter Public</v>
          </cell>
          <cell r="D165" t="str">
            <v>Charter District</v>
          </cell>
          <cell r="E165" t="str">
            <v>Charter School Leader</v>
          </cell>
          <cell r="F165" t="str">
            <v>Amy Aaron</v>
          </cell>
          <cell r="G165" t="str">
            <v>1 Industrial Parkway</v>
          </cell>
          <cell r="H165">
            <v>0</v>
          </cell>
          <cell r="I165" t="str">
            <v>Easthampton</v>
          </cell>
          <cell r="J165" t="str">
            <v>MA</v>
          </cell>
          <cell r="K165" t="str">
            <v>01039</v>
          </cell>
          <cell r="L165" t="str">
            <v>Level 2</v>
          </cell>
        </row>
        <row r="166">
          <cell r="A166">
            <v>166</v>
          </cell>
          <cell r="B166" t="str">
            <v>01310000</v>
          </cell>
          <cell r="C166" t="str">
            <v>Hingham</v>
          </cell>
          <cell r="D166" t="str">
            <v>Public School District</v>
          </cell>
          <cell r="E166" t="str">
            <v>Superintendent</v>
          </cell>
          <cell r="F166" t="str">
            <v>Dorothy Galo</v>
          </cell>
          <cell r="G166" t="str">
            <v>220 Central Street</v>
          </cell>
          <cell r="H166">
            <v>0</v>
          </cell>
          <cell r="I166" t="str">
            <v>Hingham</v>
          </cell>
          <cell r="J166" t="str">
            <v>MA</v>
          </cell>
          <cell r="K166" t="str">
            <v>02043</v>
          </cell>
          <cell r="L166" t="str">
            <v>Level 2</v>
          </cell>
        </row>
        <row r="167">
          <cell r="A167">
            <v>167</v>
          </cell>
          <cell r="B167" t="str">
            <v>01330000</v>
          </cell>
          <cell r="C167" t="str">
            <v>Holbrook</v>
          </cell>
          <cell r="D167" t="str">
            <v>Public School District</v>
          </cell>
          <cell r="E167" t="str">
            <v>Superintendent</v>
          </cell>
          <cell r="F167" t="str">
            <v>Patricia Lally</v>
          </cell>
          <cell r="G167" t="str">
            <v>245 So. Franklin Street</v>
          </cell>
          <cell r="H167">
            <v>0</v>
          </cell>
          <cell r="I167" t="str">
            <v>Holbrook</v>
          </cell>
          <cell r="J167" t="str">
            <v>MA</v>
          </cell>
          <cell r="K167" t="str">
            <v>02343</v>
          </cell>
          <cell r="L167" t="str">
            <v>Level 2</v>
          </cell>
        </row>
        <row r="168">
          <cell r="A168">
            <v>168</v>
          </cell>
          <cell r="B168" t="str">
            <v>01350000</v>
          </cell>
          <cell r="C168" t="str">
            <v>Holland</v>
          </cell>
          <cell r="D168" t="str">
            <v>Public School District</v>
          </cell>
          <cell r="E168" t="str">
            <v>Superintendent</v>
          </cell>
          <cell r="F168" t="str">
            <v>Erin Nosek</v>
          </cell>
          <cell r="G168" t="str">
            <v>320 Brookfield Rd</v>
          </cell>
          <cell r="H168">
            <v>0</v>
          </cell>
          <cell r="I168" t="str">
            <v>Fiskdale</v>
          </cell>
          <cell r="J168" t="str">
            <v>MA</v>
          </cell>
          <cell r="K168" t="str">
            <v>01518</v>
          </cell>
          <cell r="L168" t="str">
            <v>Level 2</v>
          </cell>
        </row>
        <row r="169">
          <cell r="A169">
            <v>169</v>
          </cell>
          <cell r="B169" t="str">
            <v>01360000</v>
          </cell>
          <cell r="C169" t="str">
            <v>Holliston</v>
          </cell>
          <cell r="D169" t="str">
            <v>Public School District</v>
          </cell>
          <cell r="E169" t="str">
            <v>Superintendent</v>
          </cell>
          <cell r="F169" t="str">
            <v>Bradford Jackson</v>
          </cell>
          <cell r="G169" t="str">
            <v>370 Hollis Street</v>
          </cell>
          <cell r="H169">
            <v>0</v>
          </cell>
          <cell r="I169" t="str">
            <v>Holliston</v>
          </cell>
          <cell r="J169" t="str">
            <v>MA</v>
          </cell>
          <cell r="K169" t="str">
            <v>01746</v>
          </cell>
          <cell r="L169" t="str">
            <v>Level 2</v>
          </cell>
        </row>
        <row r="170">
          <cell r="A170">
            <v>170</v>
          </cell>
          <cell r="B170" t="str">
            <v>01370000</v>
          </cell>
          <cell r="C170" t="str">
            <v>Holyoke</v>
          </cell>
          <cell r="D170" t="str">
            <v>Public School District</v>
          </cell>
          <cell r="E170" t="str">
            <v>Superintendent</v>
          </cell>
          <cell r="F170" t="str">
            <v>Stephen Zrike</v>
          </cell>
          <cell r="G170" t="str">
            <v>57 Suffolk Street</v>
          </cell>
          <cell r="H170">
            <v>0</v>
          </cell>
          <cell r="I170" t="str">
            <v>Holyoke</v>
          </cell>
          <cell r="J170" t="str">
            <v>MA</v>
          </cell>
          <cell r="K170" t="str">
            <v>01040</v>
          </cell>
          <cell r="L170" t="str">
            <v>Level 5</v>
          </cell>
        </row>
        <row r="171">
          <cell r="A171">
            <v>171</v>
          </cell>
          <cell r="B171" t="str">
            <v>04530000</v>
          </cell>
          <cell r="C171" t="str">
            <v>Holyoke Community Charter</v>
          </cell>
          <cell r="D171" t="str">
            <v>Charter District</v>
          </cell>
          <cell r="E171" t="str">
            <v>Charter School Leader</v>
          </cell>
          <cell r="F171" t="str">
            <v>Sonia Pope</v>
          </cell>
          <cell r="G171" t="str">
            <v>2200 Northampton Street</v>
          </cell>
          <cell r="H171">
            <v>0</v>
          </cell>
          <cell r="I171" t="str">
            <v>Holyoke</v>
          </cell>
          <cell r="J171" t="str">
            <v>MA</v>
          </cell>
          <cell r="K171" t="str">
            <v>01040</v>
          </cell>
          <cell r="L171" t="str">
            <v>Level 2</v>
          </cell>
        </row>
        <row r="172">
          <cell r="A172">
            <v>172</v>
          </cell>
          <cell r="B172" t="str">
            <v>01380000</v>
          </cell>
          <cell r="C172" t="str">
            <v>Hopedale</v>
          </cell>
          <cell r="D172" t="str">
            <v>Public School District</v>
          </cell>
          <cell r="E172" t="str">
            <v>Superintendent</v>
          </cell>
          <cell r="F172" t="str">
            <v>Pamela Smith</v>
          </cell>
          <cell r="G172" t="str">
            <v>25 Adin Street</v>
          </cell>
          <cell r="H172">
            <v>0</v>
          </cell>
          <cell r="I172" t="str">
            <v>Hopedale</v>
          </cell>
          <cell r="J172" t="str">
            <v>MA</v>
          </cell>
          <cell r="K172" t="str">
            <v>01747</v>
          </cell>
          <cell r="L172" t="str">
            <v>Level 2</v>
          </cell>
        </row>
        <row r="173">
          <cell r="A173">
            <v>173</v>
          </cell>
          <cell r="B173" t="str">
            <v>01390000</v>
          </cell>
          <cell r="C173" t="str">
            <v>Hopkinton</v>
          </cell>
          <cell r="D173" t="str">
            <v>Public School District</v>
          </cell>
          <cell r="E173" t="str">
            <v>Superintendent</v>
          </cell>
          <cell r="F173" t="str">
            <v>Cathy MacLeod</v>
          </cell>
          <cell r="G173" t="str">
            <v>89 Hayden Rowe Street</v>
          </cell>
          <cell r="H173">
            <v>0</v>
          </cell>
          <cell r="I173" t="str">
            <v>Hopkinton</v>
          </cell>
          <cell r="J173" t="str">
            <v>MA</v>
          </cell>
          <cell r="K173" t="str">
            <v>01748</v>
          </cell>
          <cell r="L173" t="str">
            <v>Level 2</v>
          </cell>
        </row>
        <row r="174">
          <cell r="A174">
            <v>174</v>
          </cell>
          <cell r="B174" t="str">
            <v>01410000</v>
          </cell>
          <cell r="C174" t="str">
            <v>Hudson</v>
          </cell>
          <cell r="D174" t="str">
            <v>Public School District</v>
          </cell>
          <cell r="E174" t="str">
            <v>Superintendent</v>
          </cell>
          <cell r="F174" t="str">
            <v>Jodi Fortuna</v>
          </cell>
          <cell r="G174" t="str">
            <v>155 Apsley Street</v>
          </cell>
          <cell r="H174">
            <v>0</v>
          </cell>
          <cell r="I174" t="str">
            <v>Hudson</v>
          </cell>
          <cell r="J174" t="str">
            <v>MA</v>
          </cell>
          <cell r="K174" t="str">
            <v>01749</v>
          </cell>
          <cell r="L174" t="str">
            <v>Level 3</v>
          </cell>
        </row>
        <row r="175">
          <cell r="A175">
            <v>175</v>
          </cell>
          <cell r="B175" t="str">
            <v>01420000</v>
          </cell>
          <cell r="C175" t="str">
            <v>Hull</v>
          </cell>
          <cell r="D175" t="str">
            <v>Public School District</v>
          </cell>
          <cell r="E175" t="str">
            <v>Superintendent</v>
          </cell>
          <cell r="F175" t="str">
            <v>Kathleen Tyrell</v>
          </cell>
          <cell r="G175" t="str">
            <v>180 Harborview Road</v>
          </cell>
          <cell r="H175">
            <v>0</v>
          </cell>
          <cell r="I175" t="str">
            <v>Hull</v>
          </cell>
          <cell r="J175" t="str">
            <v>MA</v>
          </cell>
          <cell r="K175" t="str">
            <v>02045</v>
          </cell>
          <cell r="L175" t="str">
            <v>Level 2</v>
          </cell>
        </row>
        <row r="176">
          <cell r="A176">
            <v>176</v>
          </cell>
          <cell r="B176" t="str">
            <v>04350000</v>
          </cell>
          <cell r="C176" t="str">
            <v>Innovation Academy Charter</v>
          </cell>
          <cell r="D176" t="str">
            <v>Charter District</v>
          </cell>
          <cell r="E176" t="str">
            <v>Charter School Leader</v>
          </cell>
          <cell r="F176" t="str">
            <v>Gregory Orpen</v>
          </cell>
          <cell r="G176" t="str">
            <v>72 Tyng Road</v>
          </cell>
          <cell r="H176">
            <v>0</v>
          </cell>
          <cell r="I176" t="str">
            <v>Tyngsborough</v>
          </cell>
          <cell r="J176" t="str">
            <v>MA</v>
          </cell>
          <cell r="K176" t="str">
            <v>01879</v>
          </cell>
          <cell r="L176" t="str">
            <v>Level 2</v>
          </cell>
        </row>
        <row r="177">
          <cell r="A177">
            <v>177</v>
          </cell>
          <cell r="B177" t="str">
            <v>01440000</v>
          </cell>
          <cell r="C177" t="str">
            <v>Ipswich</v>
          </cell>
          <cell r="D177" t="str">
            <v>Public School District</v>
          </cell>
          <cell r="E177" t="str">
            <v>Superintendent</v>
          </cell>
          <cell r="F177" t="str">
            <v>William Hart</v>
          </cell>
          <cell r="G177" t="str">
            <v>1 Lord Square</v>
          </cell>
          <cell r="H177">
            <v>0</v>
          </cell>
          <cell r="I177" t="str">
            <v>Ipswich</v>
          </cell>
          <cell r="J177" t="str">
            <v>MA</v>
          </cell>
          <cell r="K177" t="str">
            <v>01938</v>
          </cell>
          <cell r="L177" t="str">
            <v>Level 2</v>
          </cell>
        </row>
        <row r="178">
          <cell r="A178">
            <v>178</v>
          </cell>
          <cell r="B178" t="str">
            <v>06900000</v>
          </cell>
          <cell r="C178" t="str">
            <v>King Philip</v>
          </cell>
          <cell r="D178" t="str">
            <v>Public School District</v>
          </cell>
          <cell r="E178" t="str">
            <v>Superintendent</v>
          </cell>
          <cell r="F178" t="str">
            <v>Elizabeth Zielinski</v>
          </cell>
          <cell r="G178" t="str">
            <v>18 King Street</v>
          </cell>
          <cell r="H178">
            <v>0</v>
          </cell>
          <cell r="I178" t="str">
            <v>Norfolk</v>
          </cell>
          <cell r="J178" t="str">
            <v>MA</v>
          </cell>
          <cell r="K178" t="str">
            <v>02056</v>
          </cell>
          <cell r="L178" t="str">
            <v>Level 2</v>
          </cell>
        </row>
        <row r="179">
          <cell r="A179">
            <v>179</v>
          </cell>
          <cell r="B179" t="str">
            <v>01450000</v>
          </cell>
          <cell r="C179" t="str">
            <v>Kingston</v>
          </cell>
          <cell r="D179" t="str">
            <v>Public School District</v>
          </cell>
          <cell r="E179" t="str">
            <v>Superintendent</v>
          </cell>
          <cell r="F179" t="str">
            <v>Joy Blackwood</v>
          </cell>
          <cell r="G179" t="str">
            <v>250 Pembroke Street</v>
          </cell>
          <cell r="H179">
            <v>0</v>
          </cell>
          <cell r="I179" t="str">
            <v>Kingston</v>
          </cell>
          <cell r="J179" t="str">
            <v>MA</v>
          </cell>
          <cell r="K179" t="str">
            <v>02364</v>
          </cell>
          <cell r="L179" t="str">
            <v>Level 2</v>
          </cell>
        </row>
        <row r="180">
          <cell r="A180">
            <v>180</v>
          </cell>
          <cell r="B180" t="str">
            <v>04630000</v>
          </cell>
          <cell r="C180" t="str">
            <v>KIPP Academy Boston Charter School (District)</v>
          </cell>
          <cell r="D180" t="str">
            <v>Charter District</v>
          </cell>
          <cell r="E180" t="str">
            <v>Charter School Leader</v>
          </cell>
          <cell r="F180" t="str">
            <v>Emily Rodriguez</v>
          </cell>
          <cell r="G180" t="str">
            <v>384 Warren Street</v>
          </cell>
          <cell r="H180" t="str">
            <v>KIPP Academy Boston</v>
          </cell>
          <cell r="I180" t="str">
            <v>Boston</v>
          </cell>
          <cell r="J180" t="str">
            <v>MA</v>
          </cell>
          <cell r="K180" t="str">
            <v>02119</v>
          </cell>
          <cell r="L180" t="str">
            <v>---</v>
          </cell>
        </row>
        <row r="181">
          <cell r="A181">
            <v>181</v>
          </cell>
          <cell r="B181" t="str">
            <v>04290000</v>
          </cell>
          <cell r="C181" t="str">
            <v>KIPP Academy Lynn Charter</v>
          </cell>
          <cell r="D181" t="str">
            <v>Charter District</v>
          </cell>
          <cell r="E181" t="str">
            <v>Charter School Leader</v>
          </cell>
          <cell r="F181" t="str">
            <v>Sarah Drezek</v>
          </cell>
          <cell r="G181" t="str">
            <v>90 High Rock Street</v>
          </cell>
          <cell r="H181">
            <v>0</v>
          </cell>
          <cell r="I181" t="str">
            <v>Lynn</v>
          </cell>
          <cell r="J181" t="str">
            <v>MA</v>
          </cell>
          <cell r="K181" t="str">
            <v>01902</v>
          </cell>
          <cell r="L181" t="str">
            <v>Level 1</v>
          </cell>
        </row>
        <row r="182">
          <cell r="A182">
            <v>182</v>
          </cell>
          <cell r="B182" t="str">
            <v>01480000</v>
          </cell>
          <cell r="C182" t="str">
            <v>Lanesborough</v>
          </cell>
          <cell r="D182" t="str">
            <v>Public School District</v>
          </cell>
          <cell r="E182" t="str">
            <v>Superintendent</v>
          </cell>
          <cell r="F182" t="str">
            <v>Douglas Dias</v>
          </cell>
          <cell r="G182" t="str">
            <v>188 Summer Street</v>
          </cell>
          <cell r="H182">
            <v>0</v>
          </cell>
          <cell r="I182" t="str">
            <v>Lanesborough</v>
          </cell>
          <cell r="J182" t="str">
            <v>MA</v>
          </cell>
          <cell r="K182" t="str">
            <v>01237</v>
          </cell>
          <cell r="L182" t="str">
            <v>Level 1</v>
          </cell>
        </row>
        <row r="183">
          <cell r="A183">
            <v>183</v>
          </cell>
          <cell r="B183" t="str">
            <v>01490000</v>
          </cell>
          <cell r="C183" t="str">
            <v>Lawrence</v>
          </cell>
          <cell r="D183" t="str">
            <v>Public School District</v>
          </cell>
          <cell r="E183" t="str">
            <v>Superintendent</v>
          </cell>
          <cell r="F183" t="str">
            <v>Jeffrey Riley</v>
          </cell>
          <cell r="G183" t="str">
            <v>233 Haverhill Street</v>
          </cell>
          <cell r="H183">
            <v>0</v>
          </cell>
          <cell r="I183" t="str">
            <v>Lawrence</v>
          </cell>
          <cell r="J183" t="str">
            <v>MA</v>
          </cell>
          <cell r="K183" t="str">
            <v>01840</v>
          </cell>
          <cell r="L183" t="str">
            <v>Level 5</v>
          </cell>
        </row>
        <row r="184">
          <cell r="A184">
            <v>184</v>
          </cell>
          <cell r="B184" t="str">
            <v>04540000</v>
          </cell>
          <cell r="C184" t="str">
            <v>Lawrence Family Development Charter</v>
          </cell>
          <cell r="D184" t="str">
            <v>Charter District</v>
          </cell>
          <cell r="E184" t="str">
            <v>Charter School Leader</v>
          </cell>
          <cell r="F184" t="str">
            <v>Ralph Carrero</v>
          </cell>
          <cell r="G184" t="str">
            <v>34 West Street</v>
          </cell>
          <cell r="H184">
            <v>0</v>
          </cell>
          <cell r="I184" t="str">
            <v>Lawrence</v>
          </cell>
          <cell r="J184" t="str">
            <v>MA</v>
          </cell>
          <cell r="K184" t="str">
            <v>01841</v>
          </cell>
          <cell r="L184" t="str">
            <v>Level 1</v>
          </cell>
        </row>
        <row r="185">
          <cell r="A185">
            <v>185</v>
          </cell>
          <cell r="B185" t="str">
            <v>01500000</v>
          </cell>
          <cell r="C185" t="str">
            <v>Lee</v>
          </cell>
          <cell r="D185" t="str">
            <v>Public School District</v>
          </cell>
          <cell r="E185" t="str">
            <v>Superintendent</v>
          </cell>
          <cell r="F185" t="str">
            <v>Alfred Skrocki</v>
          </cell>
          <cell r="G185" t="str">
            <v>14 Park Street</v>
          </cell>
          <cell r="H185">
            <v>0</v>
          </cell>
          <cell r="I185" t="str">
            <v>Lee</v>
          </cell>
          <cell r="J185" t="str">
            <v>MA</v>
          </cell>
          <cell r="K185" t="str">
            <v>01238</v>
          </cell>
          <cell r="L185" t="str">
            <v>Level 2</v>
          </cell>
        </row>
        <row r="186">
          <cell r="A186">
            <v>186</v>
          </cell>
          <cell r="B186" t="str">
            <v>01510000</v>
          </cell>
          <cell r="C186" t="str">
            <v>Leicester</v>
          </cell>
          <cell r="D186" t="str">
            <v>Public School District</v>
          </cell>
          <cell r="E186" t="str">
            <v>Superintendent</v>
          </cell>
          <cell r="F186" t="str">
            <v>Judith Paolucci</v>
          </cell>
          <cell r="G186" t="str">
            <v>1078 Main Street</v>
          </cell>
          <cell r="H186">
            <v>0</v>
          </cell>
          <cell r="I186" t="str">
            <v>Leicester</v>
          </cell>
          <cell r="J186" t="str">
            <v>MA</v>
          </cell>
          <cell r="K186" t="str">
            <v>01524</v>
          </cell>
          <cell r="L186" t="str">
            <v>Level 3</v>
          </cell>
        </row>
        <row r="187">
          <cell r="A187">
            <v>187</v>
          </cell>
          <cell r="B187" t="str">
            <v>01520000</v>
          </cell>
          <cell r="C187" t="str">
            <v>Lenox</v>
          </cell>
          <cell r="D187" t="str">
            <v>Public School District</v>
          </cell>
          <cell r="E187" t="str">
            <v>Superintendent</v>
          </cell>
          <cell r="F187" t="str">
            <v>Timothy Lee</v>
          </cell>
          <cell r="G187" t="str">
            <v>6 Walker Street</v>
          </cell>
          <cell r="H187">
            <v>0</v>
          </cell>
          <cell r="I187" t="str">
            <v>Lenox</v>
          </cell>
          <cell r="J187" t="str">
            <v>MA</v>
          </cell>
          <cell r="K187" t="str">
            <v>01240</v>
          </cell>
          <cell r="L187" t="str">
            <v>Level 2</v>
          </cell>
        </row>
        <row r="188">
          <cell r="A188">
            <v>188</v>
          </cell>
          <cell r="B188" t="str">
            <v>01530000</v>
          </cell>
          <cell r="C188" t="str">
            <v>Leominster</v>
          </cell>
          <cell r="D188" t="str">
            <v>Public School District</v>
          </cell>
          <cell r="E188" t="str">
            <v>Superintendent</v>
          </cell>
          <cell r="F188" t="str">
            <v>James Jolicoeur</v>
          </cell>
          <cell r="G188" t="str">
            <v>24 Church Street</v>
          </cell>
          <cell r="H188">
            <v>0</v>
          </cell>
          <cell r="I188" t="str">
            <v>Leominster</v>
          </cell>
          <cell r="J188" t="str">
            <v>MA</v>
          </cell>
          <cell r="K188" t="str">
            <v>01453</v>
          </cell>
          <cell r="L188" t="str">
            <v>Level 3</v>
          </cell>
        </row>
        <row r="189">
          <cell r="A189">
            <v>189</v>
          </cell>
          <cell r="B189" t="str">
            <v>01540000</v>
          </cell>
          <cell r="C189" t="str">
            <v>Leverett</v>
          </cell>
          <cell r="D189" t="str">
            <v>Public School District</v>
          </cell>
          <cell r="E189" t="str">
            <v>Superintendent</v>
          </cell>
          <cell r="F189" t="str">
            <v>Jennifer Haggerty</v>
          </cell>
          <cell r="G189" t="str">
            <v>18 Pleasant Street</v>
          </cell>
          <cell r="H189">
            <v>0</v>
          </cell>
          <cell r="I189" t="str">
            <v>Erving</v>
          </cell>
          <cell r="J189" t="str">
            <v>MA</v>
          </cell>
          <cell r="K189" t="str">
            <v>01344</v>
          </cell>
          <cell r="L189" t="str">
            <v>Level 2</v>
          </cell>
        </row>
        <row r="190">
          <cell r="A190">
            <v>190</v>
          </cell>
          <cell r="B190" t="str">
            <v>01550000</v>
          </cell>
          <cell r="C190" t="str">
            <v>Lexington</v>
          </cell>
          <cell r="D190" t="str">
            <v>Public School District</v>
          </cell>
          <cell r="E190" t="str">
            <v>Superintendent</v>
          </cell>
          <cell r="F190" t="str">
            <v>Mary Czajkowski</v>
          </cell>
          <cell r="G190" t="str">
            <v>146 Maple Street</v>
          </cell>
          <cell r="H190">
            <v>0</v>
          </cell>
          <cell r="I190" t="str">
            <v>Lexington</v>
          </cell>
          <cell r="J190" t="str">
            <v>MA</v>
          </cell>
          <cell r="K190" t="str">
            <v>02420</v>
          </cell>
          <cell r="L190" t="str">
            <v>Level 2</v>
          </cell>
        </row>
        <row r="191">
          <cell r="A191">
            <v>191</v>
          </cell>
          <cell r="B191" t="str">
            <v>35140000</v>
          </cell>
          <cell r="C191" t="str">
            <v>Libertas Academy Charter School</v>
          </cell>
          <cell r="D191" t="str">
            <v>Charter District</v>
          </cell>
          <cell r="E191" t="str">
            <v>Charter School Leader</v>
          </cell>
          <cell r="F191" t="str">
            <v>Modesto Montero</v>
          </cell>
          <cell r="G191" t="str">
            <v>27 Lyman Street</v>
          </cell>
          <cell r="H191" t="str">
            <v>D15</v>
          </cell>
          <cell r="I191" t="str">
            <v>Springfield</v>
          </cell>
          <cell r="J191" t="str">
            <v>MA</v>
          </cell>
          <cell r="K191" t="str">
            <v>01103</v>
          </cell>
          <cell r="L191" t="str">
            <v>---</v>
          </cell>
        </row>
        <row r="192">
          <cell r="A192">
            <v>192</v>
          </cell>
          <cell r="B192" t="str">
            <v>01570000</v>
          </cell>
          <cell r="C192" t="str">
            <v>Lincoln</v>
          </cell>
          <cell r="D192" t="str">
            <v>Public School District</v>
          </cell>
          <cell r="E192" t="str">
            <v>Superintendent</v>
          </cell>
          <cell r="F192" t="str">
            <v>Rebecca McFall</v>
          </cell>
          <cell r="G192" t="str">
            <v>1 Ballfield Road</v>
          </cell>
          <cell r="H192">
            <v>0</v>
          </cell>
          <cell r="I192" t="str">
            <v>Lincoln</v>
          </cell>
          <cell r="J192" t="str">
            <v>MA</v>
          </cell>
          <cell r="K192" t="str">
            <v>01773</v>
          </cell>
          <cell r="L192" t="str">
            <v>Level 2</v>
          </cell>
        </row>
        <row r="193">
          <cell r="A193">
            <v>193</v>
          </cell>
          <cell r="B193" t="str">
            <v>06950000</v>
          </cell>
          <cell r="C193" t="str">
            <v>Lincoln-Sudbury</v>
          </cell>
          <cell r="D193" t="str">
            <v>Public School District</v>
          </cell>
          <cell r="E193" t="str">
            <v>Superintendent</v>
          </cell>
          <cell r="F193" t="str">
            <v>Bella Wong</v>
          </cell>
          <cell r="G193" t="str">
            <v>390 Lincoln Rd</v>
          </cell>
          <cell r="H193">
            <v>0</v>
          </cell>
          <cell r="I193" t="str">
            <v>Sudbury</v>
          </cell>
          <cell r="J193" t="str">
            <v>MA</v>
          </cell>
          <cell r="K193" t="str">
            <v>01776</v>
          </cell>
          <cell r="L193" t="str">
            <v>Level 2</v>
          </cell>
        </row>
        <row r="194">
          <cell r="A194">
            <v>194</v>
          </cell>
          <cell r="B194" t="str">
            <v>01580000</v>
          </cell>
          <cell r="C194" t="str">
            <v>Littleton</v>
          </cell>
          <cell r="D194" t="str">
            <v>Public School District</v>
          </cell>
          <cell r="E194" t="str">
            <v>Superintendent</v>
          </cell>
          <cell r="F194" t="str">
            <v>Kelly Clenchy</v>
          </cell>
          <cell r="G194" t="str">
            <v>PO Box 1486</v>
          </cell>
          <cell r="H194">
            <v>0</v>
          </cell>
          <cell r="I194" t="str">
            <v>Littleton</v>
          </cell>
          <cell r="J194" t="str">
            <v>MA</v>
          </cell>
          <cell r="K194" t="str">
            <v>01460</v>
          </cell>
          <cell r="L194" t="str">
            <v>Level 2</v>
          </cell>
        </row>
        <row r="195">
          <cell r="A195">
            <v>195</v>
          </cell>
          <cell r="B195" t="str">
            <v>01590000</v>
          </cell>
          <cell r="C195" t="str">
            <v>Longmeadow</v>
          </cell>
          <cell r="D195" t="str">
            <v>Public School District</v>
          </cell>
          <cell r="E195" t="str">
            <v>Superintendent</v>
          </cell>
          <cell r="F195" t="str">
            <v>Marie Doyle</v>
          </cell>
          <cell r="G195" t="str">
            <v>535 Bliss Road</v>
          </cell>
          <cell r="H195">
            <v>0</v>
          </cell>
          <cell r="I195" t="str">
            <v>Longmeadow</v>
          </cell>
          <cell r="J195" t="str">
            <v>MA</v>
          </cell>
          <cell r="K195" t="str">
            <v>01106</v>
          </cell>
          <cell r="L195" t="str">
            <v>Level 2</v>
          </cell>
        </row>
        <row r="196">
          <cell r="A196">
            <v>196</v>
          </cell>
          <cell r="B196" t="str">
            <v>01600000</v>
          </cell>
          <cell r="C196" t="str">
            <v>Lowell</v>
          </cell>
          <cell r="D196" t="str">
            <v>Public School District</v>
          </cell>
          <cell r="E196" t="str">
            <v>Superintendent</v>
          </cell>
          <cell r="F196" t="str">
            <v>Salah Khelfaoui</v>
          </cell>
          <cell r="G196" t="str">
            <v>155 Merrimack Street</v>
          </cell>
          <cell r="H196">
            <v>0</v>
          </cell>
          <cell r="I196" t="str">
            <v>Lowell</v>
          </cell>
          <cell r="J196" t="str">
            <v>MA</v>
          </cell>
          <cell r="K196" t="str">
            <v>01852</v>
          </cell>
          <cell r="L196" t="str">
            <v>Level 3</v>
          </cell>
        </row>
        <row r="197">
          <cell r="A197">
            <v>197</v>
          </cell>
          <cell r="B197" t="str">
            <v>35030000</v>
          </cell>
          <cell r="C197" t="str">
            <v>Lowell Collegiate Charter School (District)</v>
          </cell>
          <cell r="D197" t="str">
            <v>Charter District</v>
          </cell>
          <cell r="E197" t="str">
            <v>Charter School Leader</v>
          </cell>
          <cell r="F197" t="str">
            <v>Frederick Randall</v>
          </cell>
          <cell r="G197" t="str">
            <v>25 Father John Sarantos Way</v>
          </cell>
          <cell r="H197">
            <v>0</v>
          </cell>
          <cell r="I197" t="str">
            <v>Lowell</v>
          </cell>
          <cell r="J197" t="str">
            <v>MA</v>
          </cell>
          <cell r="K197" t="str">
            <v>01854</v>
          </cell>
          <cell r="L197" t="str">
            <v>---</v>
          </cell>
        </row>
        <row r="198">
          <cell r="A198">
            <v>198</v>
          </cell>
          <cell r="B198" t="str">
            <v>04560000</v>
          </cell>
          <cell r="C198" t="str">
            <v>Lowell Community Charter Public</v>
          </cell>
          <cell r="D198" t="str">
            <v>Charter District</v>
          </cell>
          <cell r="E198" t="str">
            <v>Charter School Leader</v>
          </cell>
          <cell r="F198" t="str">
            <v>Kathy Egmont</v>
          </cell>
          <cell r="G198" t="str">
            <v>206 Jackson Street</v>
          </cell>
          <cell r="H198">
            <v>0</v>
          </cell>
          <cell r="I198" t="str">
            <v>Lowell</v>
          </cell>
          <cell r="J198" t="str">
            <v>MA</v>
          </cell>
          <cell r="K198" t="str">
            <v>01852</v>
          </cell>
          <cell r="L198" t="str">
            <v>Level 1</v>
          </cell>
        </row>
        <row r="199">
          <cell r="A199">
            <v>199</v>
          </cell>
          <cell r="B199" t="str">
            <v>04580000</v>
          </cell>
          <cell r="C199" t="str">
            <v>Lowell Middlesex Academy Charter</v>
          </cell>
          <cell r="D199" t="str">
            <v>Charter District</v>
          </cell>
          <cell r="E199" t="str">
            <v>Charter School Leader</v>
          </cell>
          <cell r="F199" t="str">
            <v>Margaret McDevitt</v>
          </cell>
          <cell r="G199" t="str">
            <v>67 Middle St</v>
          </cell>
          <cell r="H199">
            <v>0</v>
          </cell>
          <cell r="I199" t="str">
            <v>Lowell</v>
          </cell>
          <cell r="J199" t="str">
            <v>MA</v>
          </cell>
          <cell r="K199" t="str">
            <v>01852</v>
          </cell>
          <cell r="L199" t="str">
            <v>---</v>
          </cell>
        </row>
        <row r="200">
          <cell r="A200">
            <v>200</v>
          </cell>
          <cell r="B200" t="str">
            <v>01610000</v>
          </cell>
          <cell r="C200" t="str">
            <v>Ludlow</v>
          </cell>
          <cell r="D200" t="str">
            <v>Public School District</v>
          </cell>
          <cell r="E200" t="str">
            <v>Superintendent</v>
          </cell>
          <cell r="F200" t="str">
            <v>Todd Gazda</v>
          </cell>
          <cell r="G200" t="str">
            <v>63 Chestnut Street</v>
          </cell>
          <cell r="H200">
            <v>0</v>
          </cell>
          <cell r="I200" t="str">
            <v>Ludlow</v>
          </cell>
          <cell r="J200" t="str">
            <v>MA</v>
          </cell>
          <cell r="K200" t="str">
            <v>01056</v>
          </cell>
          <cell r="L200" t="str">
            <v>Level 3</v>
          </cell>
        </row>
        <row r="201">
          <cell r="A201">
            <v>201</v>
          </cell>
          <cell r="B201" t="str">
            <v>01620000</v>
          </cell>
          <cell r="C201" t="str">
            <v>Lunenburg</v>
          </cell>
          <cell r="D201" t="str">
            <v>Public School District</v>
          </cell>
          <cell r="E201" t="str">
            <v>Superintendent</v>
          </cell>
          <cell r="F201" t="str">
            <v>Loxi Jo Calmes</v>
          </cell>
          <cell r="G201" t="str">
            <v>1025 Mass Avenue</v>
          </cell>
          <cell r="H201">
            <v>0</v>
          </cell>
          <cell r="I201" t="str">
            <v>Lunenburg</v>
          </cell>
          <cell r="J201" t="str">
            <v>MA</v>
          </cell>
          <cell r="K201" t="str">
            <v>01462</v>
          </cell>
          <cell r="L201" t="str">
            <v>Level 2</v>
          </cell>
        </row>
        <row r="202">
          <cell r="A202">
            <v>202</v>
          </cell>
          <cell r="B202" t="str">
            <v>01630000</v>
          </cell>
          <cell r="C202" t="str">
            <v>Lynn</v>
          </cell>
          <cell r="D202" t="str">
            <v>Public School District</v>
          </cell>
          <cell r="E202" t="str">
            <v>Superintendent</v>
          </cell>
          <cell r="F202" t="str">
            <v>Catherine Latham</v>
          </cell>
          <cell r="G202" t="str">
            <v>100 Bennett St</v>
          </cell>
          <cell r="H202">
            <v>0</v>
          </cell>
          <cell r="I202" t="str">
            <v>Lynn</v>
          </cell>
          <cell r="J202" t="str">
            <v>MA</v>
          </cell>
          <cell r="K202" t="str">
            <v>01905</v>
          </cell>
          <cell r="L202" t="str">
            <v>Level 3</v>
          </cell>
        </row>
        <row r="203">
          <cell r="A203">
            <v>203</v>
          </cell>
          <cell r="B203" t="str">
            <v>01640000</v>
          </cell>
          <cell r="C203" t="str">
            <v>Lynnfield</v>
          </cell>
          <cell r="D203" t="str">
            <v>Public School District</v>
          </cell>
          <cell r="E203" t="str">
            <v>Superintendent</v>
          </cell>
          <cell r="F203" t="str">
            <v>Jane Tremblay</v>
          </cell>
          <cell r="G203" t="str">
            <v>525 Salem Street</v>
          </cell>
          <cell r="H203">
            <v>0</v>
          </cell>
          <cell r="I203" t="str">
            <v>Lynnfield</v>
          </cell>
          <cell r="J203" t="str">
            <v>MA</v>
          </cell>
          <cell r="K203" t="str">
            <v>01940</v>
          </cell>
          <cell r="L203" t="str">
            <v>Level 2</v>
          </cell>
        </row>
        <row r="204">
          <cell r="A204">
            <v>204</v>
          </cell>
          <cell r="B204" t="str">
            <v>04680000</v>
          </cell>
          <cell r="C204" t="str">
            <v>Ma Academy for Math and Science</v>
          </cell>
          <cell r="D204" t="str">
            <v>Public School District</v>
          </cell>
          <cell r="E204" t="str">
            <v>Superintendent</v>
          </cell>
          <cell r="F204" t="str">
            <v>Michael Barney</v>
          </cell>
          <cell r="G204" t="str">
            <v>85 Prescott Street</v>
          </cell>
          <cell r="H204">
            <v>0</v>
          </cell>
          <cell r="I204" t="str">
            <v>Worcester</v>
          </cell>
          <cell r="J204" t="str">
            <v>MA</v>
          </cell>
          <cell r="K204" t="str">
            <v>01605</v>
          </cell>
          <cell r="L204" t="str">
            <v>---</v>
          </cell>
        </row>
        <row r="205">
          <cell r="A205">
            <v>205</v>
          </cell>
          <cell r="B205" t="str">
            <v>01650000</v>
          </cell>
          <cell r="C205" t="str">
            <v>Malden</v>
          </cell>
          <cell r="D205" t="str">
            <v>Public School District</v>
          </cell>
          <cell r="E205" t="str">
            <v>Superintendent</v>
          </cell>
          <cell r="F205" t="str">
            <v>David De Ruosi</v>
          </cell>
          <cell r="G205" t="str">
            <v>200 Pleasant Street</v>
          </cell>
          <cell r="H205">
            <v>0</v>
          </cell>
          <cell r="I205" t="str">
            <v>Malden</v>
          </cell>
          <cell r="J205" t="str">
            <v>MA</v>
          </cell>
          <cell r="K205" t="str">
            <v>02148</v>
          </cell>
          <cell r="L205" t="str">
            <v>Level 3</v>
          </cell>
        </row>
        <row r="206">
          <cell r="A206">
            <v>206</v>
          </cell>
          <cell r="B206" t="str">
            <v>06980000</v>
          </cell>
          <cell r="C206" t="str">
            <v>Manchester Essex Regional</v>
          </cell>
          <cell r="D206" t="str">
            <v>Public School District</v>
          </cell>
          <cell r="E206" t="str">
            <v>Superintendent</v>
          </cell>
          <cell r="F206" t="str">
            <v>Pamela Beaudoin</v>
          </cell>
          <cell r="G206" t="str">
            <v>PO BOX 1407</v>
          </cell>
          <cell r="H206">
            <v>0</v>
          </cell>
          <cell r="I206" t="str">
            <v>Manchester</v>
          </cell>
          <cell r="J206" t="str">
            <v>MA</v>
          </cell>
          <cell r="K206" t="str">
            <v>01944</v>
          </cell>
          <cell r="L206" t="str">
            <v>Level 2</v>
          </cell>
        </row>
        <row r="207">
          <cell r="A207">
            <v>207</v>
          </cell>
          <cell r="B207" t="str">
            <v>01670000</v>
          </cell>
          <cell r="C207" t="str">
            <v>Mansfield</v>
          </cell>
          <cell r="D207" t="str">
            <v>Public School District</v>
          </cell>
          <cell r="E207" t="str">
            <v>Superintendent</v>
          </cell>
          <cell r="F207" t="str">
            <v>Zeffro Gianetti</v>
          </cell>
          <cell r="G207" t="str">
            <v>2 Park Row</v>
          </cell>
          <cell r="H207">
            <v>0</v>
          </cell>
          <cell r="I207" t="str">
            <v>Mansfield</v>
          </cell>
          <cell r="J207" t="str">
            <v>MA</v>
          </cell>
          <cell r="K207" t="str">
            <v>02048</v>
          </cell>
          <cell r="L207" t="str">
            <v>Level 2</v>
          </cell>
        </row>
        <row r="208">
          <cell r="A208">
            <v>208</v>
          </cell>
          <cell r="B208" t="str">
            <v>01680000</v>
          </cell>
          <cell r="C208" t="str">
            <v>Marblehead</v>
          </cell>
          <cell r="D208" t="str">
            <v>Public School District</v>
          </cell>
          <cell r="E208" t="str">
            <v>Superintendent</v>
          </cell>
          <cell r="F208" t="str">
            <v>Maryann Perry</v>
          </cell>
          <cell r="G208" t="str">
            <v>9 Widger Road</v>
          </cell>
          <cell r="H208">
            <v>0</v>
          </cell>
          <cell r="I208" t="str">
            <v>Marblehead</v>
          </cell>
          <cell r="J208" t="str">
            <v>MA</v>
          </cell>
          <cell r="K208" t="str">
            <v>01945</v>
          </cell>
          <cell r="L208" t="str">
            <v>Level 2</v>
          </cell>
        </row>
        <row r="209">
          <cell r="A209">
            <v>209</v>
          </cell>
          <cell r="B209" t="str">
            <v>04640000</v>
          </cell>
          <cell r="C209" t="str">
            <v>Marblehead Community Charter Public</v>
          </cell>
          <cell r="D209" t="str">
            <v>Charter District</v>
          </cell>
          <cell r="E209" t="str">
            <v>Charter School Leader</v>
          </cell>
          <cell r="F209" t="str">
            <v>Helena Cullen-Hamzeh</v>
          </cell>
          <cell r="G209" t="str">
            <v>17 Lime Street</v>
          </cell>
          <cell r="H209">
            <v>0</v>
          </cell>
          <cell r="I209" t="str">
            <v>Marblehead</v>
          </cell>
          <cell r="J209" t="str">
            <v>MA</v>
          </cell>
          <cell r="K209" t="str">
            <v>01945</v>
          </cell>
          <cell r="L209" t="str">
            <v>Level 1</v>
          </cell>
        </row>
        <row r="210">
          <cell r="A210">
            <v>210</v>
          </cell>
          <cell r="B210" t="str">
            <v>01690000</v>
          </cell>
          <cell r="C210" t="str">
            <v>Marion</v>
          </cell>
          <cell r="D210" t="str">
            <v>Public School District</v>
          </cell>
          <cell r="E210" t="str">
            <v>Superintendent</v>
          </cell>
          <cell r="F210" t="str">
            <v>Douglas White</v>
          </cell>
          <cell r="G210" t="str">
            <v>135 Marion Rd</v>
          </cell>
          <cell r="H210">
            <v>0</v>
          </cell>
          <cell r="I210" t="str">
            <v>Mattapoisett</v>
          </cell>
          <cell r="J210" t="str">
            <v>MA</v>
          </cell>
          <cell r="K210" t="str">
            <v>02739</v>
          </cell>
          <cell r="L210" t="str">
            <v>Level 1</v>
          </cell>
        </row>
        <row r="211">
          <cell r="A211">
            <v>211</v>
          </cell>
          <cell r="B211" t="str">
            <v>01700000</v>
          </cell>
          <cell r="C211" t="str">
            <v>Marlborough</v>
          </cell>
          <cell r="D211" t="str">
            <v>Public School District</v>
          </cell>
          <cell r="E211" t="str">
            <v>Superintendent</v>
          </cell>
          <cell r="F211" t="str">
            <v>Richard Langlois</v>
          </cell>
          <cell r="G211" t="str">
            <v>17 Washington Street</v>
          </cell>
          <cell r="H211">
            <v>0</v>
          </cell>
          <cell r="I211" t="str">
            <v>Marlborough</v>
          </cell>
          <cell r="J211" t="str">
            <v>MA</v>
          </cell>
          <cell r="K211" t="str">
            <v>01752</v>
          </cell>
          <cell r="L211" t="str">
            <v>Level 3</v>
          </cell>
        </row>
        <row r="212">
          <cell r="A212">
            <v>212</v>
          </cell>
          <cell r="B212" t="str">
            <v>01710000</v>
          </cell>
          <cell r="C212" t="str">
            <v>Marshfield</v>
          </cell>
          <cell r="D212" t="str">
            <v>Public School District</v>
          </cell>
          <cell r="E212" t="str">
            <v>Superintendent</v>
          </cell>
          <cell r="F212" t="str">
            <v>Jeffrey Granatino</v>
          </cell>
          <cell r="G212" t="str">
            <v>76 South River Street</v>
          </cell>
          <cell r="H212">
            <v>0</v>
          </cell>
          <cell r="I212" t="str">
            <v>Marshfield</v>
          </cell>
          <cell r="J212" t="str">
            <v>MA</v>
          </cell>
          <cell r="K212" t="str">
            <v>02050</v>
          </cell>
          <cell r="L212" t="str">
            <v>Level 2</v>
          </cell>
        </row>
        <row r="213">
          <cell r="A213">
            <v>213</v>
          </cell>
          <cell r="B213" t="str">
            <v>07000000</v>
          </cell>
          <cell r="C213" t="str">
            <v>Martha's Vineyard</v>
          </cell>
          <cell r="D213" t="str">
            <v>Public School District</v>
          </cell>
          <cell r="E213" t="str">
            <v>Superintendent</v>
          </cell>
          <cell r="F213" t="str">
            <v>Matthew D'Andrea</v>
          </cell>
          <cell r="G213" t="str">
            <v>4 Pine Street</v>
          </cell>
          <cell r="H213">
            <v>0</v>
          </cell>
          <cell r="I213" t="str">
            <v>Vineyard Haven</v>
          </cell>
          <cell r="J213" t="str">
            <v>MA</v>
          </cell>
          <cell r="K213" t="str">
            <v>02568</v>
          </cell>
          <cell r="L213" t="str">
            <v>Level 2</v>
          </cell>
        </row>
        <row r="214">
          <cell r="A214">
            <v>214</v>
          </cell>
          <cell r="B214" t="str">
            <v>04660000</v>
          </cell>
          <cell r="C214" t="str">
            <v>Martha's Vineyard Charter</v>
          </cell>
          <cell r="D214" t="str">
            <v>Charter District</v>
          </cell>
          <cell r="E214" t="str">
            <v>Charter School Leader</v>
          </cell>
          <cell r="F214" t="str">
            <v>Robert Moore</v>
          </cell>
          <cell r="G214" t="str">
            <v>PO Box 1150</v>
          </cell>
          <cell r="H214">
            <v>0</v>
          </cell>
          <cell r="I214" t="str">
            <v>West Tisbury</v>
          </cell>
          <cell r="J214" t="str">
            <v>MA</v>
          </cell>
          <cell r="K214" t="str">
            <v>02575</v>
          </cell>
          <cell r="L214" t="str">
            <v>Level 2</v>
          </cell>
        </row>
        <row r="215">
          <cell r="A215">
            <v>215</v>
          </cell>
          <cell r="B215" t="str">
            <v>04920000</v>
          </cell>
          <cell r="C215" t="str">
            <v>Martin Luther King Jr. Charter School of Excellence</v>
          </cell>
          <cell r="D215" t="str">
            <v>Charter District</v>
          </cell>
          <cell r="E215" t="str">
            <v>Charter School Leader</v>
          </cell>
          <cell r="F215" t="str">
            <v>Alan Katz</v>
          </cell>
          <cell r="G215" t="str">
            <v>285 Dorset Street</v>
          </cell>
          <cell r="H215">
            <v>0</v>
          </cell>
          <cell r="I215" t="str">
            <v>Springfield</v>
          </cell>
          <cell r="J215" t="str">
            <v>MA</v>
          </cell>
          <cell r="K215" t="str">
            <v>01108</v>
          </cell>
          <cell r="L215" t="str">
            <v>Level 3</v>
          </cell>
        </row>
        <row r="216">
          <cell r="A216">
            <v>216</v>
          </cell>
          <cell r="B216" t="str">
            <v>07050000</v>
          </cell>
          <cell r="C216" t="str">
            <v>Masconomet</v>
          </cell>
          <cell r="D216" t="str">
            <v>Public School District</v>
          </cell>
          <cell r="E216" t="str">
            <v>Superintendent</v>
          </cell>
          <cell r="F216" t="str">
            <v>Kevin Lyons</v>
          </cell>
          <cell r="G216" t="str">
            <v>20 Endicott Rd</v>
          </cell>
          <cell r="H216">
            <v>0</v>
          </cell>
          <cell r="I216" t="str">
            <v>Boxford</v>
          </cell>
          <cell r="J216" t="str">
            <v>MA</v>
          </cell>
          <cell r="K216" t="str">
            <v>01921</v>
          </cell>
          <cell r="L216" t="str">
            <v>Level 1</v>
          </cell>
        </row>
        <row r="217">
          <cell r="A217">
            <v>217</v>
          </cell>
          <cell r="B217" t="str">
            <v>01720000</v>
          </cell>
          <cell r="C217" t="str">
            <v>Mashpee</v>
          </cell>
          <cell r="D217" t="str">
            <v>Public School District</v>
          </cell>
          <cell r="E217" t="str">
            <v>Superintendent</v>
          </cell>
          <cell r="F217" t="str">
            <v>Patricia DeBoer</v>
          </cell>
          <cell r="G217" t="str">
            <v>150-A Old Barnstable Road</v>
          </cell>
          <cell r="H217">
            <v>0</v>
          </cell>
          <cell r="I217" t="str">
            <v>Mashpee</v>
          </cell>
          <cell r="J217" t="str">
            <v>MA</v>
          </cell>
          <cell r="K217" t="str">
            <v>02649</v>
          </cell>
          <cell r="L217" t="str">
            <v>Level 2</v>
          </cell>
        </row>
        <row r="218">
          <cell r="A218">
            <v>218</v>
          </cell>
          <cell r="B218" t="str">
            <v>39010000</v>
          </cell>
          <cell r="C218" t="str">
            <v>Massachusetts Virtual Academy at Greenfield Commonwealth Virtual District</v>
          </cell>
          <cell r="D218" t="str">
            <v>Public School District</v>
          </cell>
          <cell r="E218" t="str">
            <v>Superintendent</v>
          </cell>
          <cell r="F218" t="str">
            <v>Carl Tillona</v>
          </cell>
          <cell r="G218" t="str">
            <v>278 Main St.</v>
          </cell>
          <cell r="H218" t="str">
            <v>Ste. 205</v>
          </cell>
          <cell r="I218" t="str">
            <v>Greenfield</v>
          </cell>
          <cell r="J218" t="str">
            <v>MA</v>
          </cell>
          <cell r="K218" t="str">
            <v>01301</v>
          </cell>
          <cell r="L218" t="str">
            <v>Level 3</v>
          </cell>
        </row>
        <row r="219">
          <cell r="A219">
            <v>219</v>
          </cell>
          <cell r="B219" t="str">
            <v>04690000</v>
          </cell>
          <cell r="C219" t="str">
            <v>MATCH Charter Public School (District)</v>
          </cell>
          <cell r="D219" t="str">
            <v>Charter District</v>
          </cell>
          <cell r="E219" t="str">
            <v>Charter School Leader</v>
          </cell>
          <cell r="F219" t="str">
            <v>Nnenna Ude</v>
          </cell>
          <cell r="G219" t="str">
            <v>1001 Commonwealth Avenue</v>
          </cell>
          <cell r="H219">
            <v>0</v>
          </cell>
          <cell r="I219" t="str">
            <v>Boston</v>
          </cell>
          <cell r="J219" t="str">
            <v>MA</v>
          </cell>
          <cell r="K219" t="str">
            <v>02215</v>
          </cell>
          <cell r="L219" t="str">
            <v>Level 2</v>
          </cell>
        </row>
        <row r="220">
          <cell r="A220">
            <v>220</v>
          </cell>
          <cell r="B220" t="str">
            <v>01730000</v>
          </cell>
          <cell r="C220" t="str">
            <v>Mattapoisett</v>
          </cell>
          <cell r="D220" t="str">
            <v>Public School District</v>
          </cell>
          <cell r="E220" t="str">
            <v>Superintendent</v>
          </cell>
          <cell r="F220" t="str">
            <v>Douglas White</v>
          </cell>
          <cell r="G220" t="str">
            <v>135 Marion Rd</v>
          </cell>
          <cell r="H220">
            <v>0</v>
          </cell>
          <cell r="I220" t="str">
            <v>Mattapoisett</v>
          </cell>
          <cell r="J220" t="str">
            <v>MA</v>
          </cell>
          <cell r="K220" t="str">
            <v>02739</v>
          </cell>
          <cell r="L220" t="str">
            <v>Level 2</v>
          </cell>
        </row>
        <row r="221">
          <cell r="A221">
            <v>221</v>
          </cell>
          <cell r="B221" t="str">
            <v>01740000</v>
          </cell>
          <cell r="C221" t="str">
            <v>Maynard</v>
          </cell>
          <cell r="D221" t="str">
            <v>Public School District</v>
          </cell>
          <cell r="E221" t="str">
            <v>Superintendent</v>
          </cell>
          <cell r="F221" t="str">
            <v>Robert Gerardi</v>
          </cell>
          <cell r="G221" t="str">
            <v>3-R Tiger Drive</v>
          </cell>
          <cell r="H221">
            <v>0</v>
          </cell>
          <cell r="I221" t="str">
            <v>Maynard</v>
          </cell>
          <cell r="J221" t="str">
            <v>MA</v>
          </cell>
          <cell r="K221" t="str">
            <v>01754</v>
          </cell>
          <cell r="L221" t="str">
            <v>Level 2</v>
          </cell>
        </row>
        <row r="222">
          <cell r="A222">
            <v>222</v>
          </cell>
          <cell r="B222" t="str">
            <v>01750000</v>
          </cell>
          <cell r="C222" t="str">
            <v>Medfield</v>
          </cell>
          <cell r="D222" t="str">
            <v>Public School District</v>
          </cell>
          <cell r="E222" t="str">
            <v>Superintendent</v>
          </cell>
          <cell r="F222" t="str">
            <v>Jeffrey Marsden</v>
          </cell>
          <cell r="G222" t="str">
            <v>459 Main St</v>
          </cell>
          <cell r="H222" t="str">
            <v>3rd Fl</v>
          </cell>
          <cell r="I222" t="str">
            <v>Medfield</v>
          </cell>
          <cell r="J222" t="str">
            <v>MA</v>
          </cell>
          <cell r="K222" t="str">
            <v>02052</v>
          </cell>
          <cell r="L222" t="str">
            <v>Level 2</v>
          </cell>
        </row>
        <row r="223">
          <cell r="A223">
            <v>223</v>
          </cell>
          <cell r="B223" t="str">
            <v>01760000</v>
          </cell>
          <cell r="C223" t="str">
            <v>Medford</v>
          </cell>
          <cell r="D223" t="str">
            <v>Public School District</v>
          </cell>
          <cell r="E223" t="str">
            <v>Superintendent</v>
          </cell>
          <cell r="F223" t="str">
            <v>Roy Belson</v>
          </cell>
          <cell r="G223" t="str">
            <v>489 Winthrop Street</v>
          </cell>
          <cell r="H223">
            <v>0</v>
          </cell>
          <cell r="I223" t="str">
            <v>Medford</v>
          </cell>
          <cell r="J223" t="str">
            <v>MA</v>
          </cell>
          <cell r="K223" t="str">
            <v>02155</v>
          </cell>
          <cell r="L223" t="str">
            <v>Level 3</v>
          </cell>
        </row>
        <row r="224">
          <cell r="A224">
            <v>224</v>
          </cell>
          <cell r="B224" t="str">
            <v>01770000</v>
          </cell>
          <cell r="C224" t="str">
            <v>Medway</v>
          </cell>
          <cell r="D224" t="str">
            <v>Public School District</v>
          </cell>
          <cell r="E224" t="str">
            <v>Superintendent</v>
          </cell>
          <cell r="F224" t="str">
            <v>Armand Pires</v>
          </cell>
          <cell r="G224" t="str">
            <v>45 Holliston Street</v>
          </cell>
          <cell r="H224">
            <v>0</v>
          </cell>
          <cell r="I224" t="str">
            <v>Medway</v>
          </cell>
          <cell r="J224" t="str">
            <v>MA</v>
          </cell>
          <cell r="K224" t="str">
            <v>02053</v>
          </cell>
          <cell r="L224" t="str">
            <v>Level 2</v>
          </cell>
        </row>
        <row r="225">
          <cell r="A225">
            <v>225</v>
          </cell>
          <cell r="B225" t="str">
            <v>01780000</v>
          </cell>
          <cell r="C225" t="str">
            <v>Melrose</v>
          </cell>
          <cell r="D225" t="str">
            <v>Public School District</v>
          </cell>
          <cell r="E225" t="str">
            <v>Superintendent</v>
          </cell>
          <cell r="F225" t="str">
            <v>Cyndy Taymore</v>
          </cell>
          <cell r="G225" t="str">
            <v>360 Lynn Fells Pkwy</v>
          </cell>
          <cell r="H225">
            <v>0</v>
          </cell>
          <cell r="I225" t="str">
            <v>Melrose</v>
          </cell>
          <cell r="J225" t="str">
            <v>MA</v>
          </cell>
          <cell r="K225" t="str">
            <v>02176</v>
          </cell>
          <cell r="L225" t="str">
            <v>Level 2</v>
          </cell>
        </row>
        <row r="226">
          <cell r="A226">
            <v>226</v>
          </cell>
          <cell r="B226" t="str">
            <v>07100000</v>
          </cell>
          <cell r="C226" t="str">
            <v>Mendon-Upton</v>
          </cell>
          <cell r="D226" t="str">
            <v>Public School District</v>
          </cell>
          <cell r="E226" t="str">
            <v>Superintendent</v>
          </cell>
          <cell r="F226" t="str">
            <v>Joseph Maruszczak</v>
          </cell>
          <cell r="G226" t="str">
            <v>150 North Ave</v>
          </cell>
          <cell r="H226">
            <v>0</v>
          </cell>
          <cell r="I226" t="str">
            <v>Mendon</v>
          </cell>
          <cell r="J226" t="str">
            <v>MA</v>
          </cell>
          <cell r="K226" t="str">
            <v>01756</v>
          </cell>
          <cell r="L226" t="str">
            <v>Level 2</v>
          </cell>
        </row>
        <row r="227">
          <cell r="A227">
            <v>227</v>
          </cell>
          <cell r="B227" t="str">
            <v>01810000</v>
          </cell>
          <cell r="C227" t="str">
            <v>Methuen</v>
          </cell>
          <cell r="D227" t="str">
            <v>Public School District</v>
          </cell>
          <cell r="E227" t="str">
            <v>Superintendent</v>
          </cell>
          <cell r="F227" t="str">
            <v>Judith Scannell</v>
          </cell>
          <cell r="G227" t="str">
            <v>10 Ditson Place</v>
          </cell>
          <cell r="H227">
            <v>0</v>
          </cell>
          <cell r="I227" t="str">
            <v>Methuen</v>
          </cell>
          <cell r="J227" t="str">
            <v>MA</v>
          </cell>
          <cell r="K227" t="str">
            <v>01844</v>
          </cell>
          <cell r="L227" t="str">
            <v>Level 3</v>
          </cell>
        </row>
        <row r="228">
          <cell r="A228">
            <v>228</v>
          </cell>
          <cell r="B228" t="str">
            <v>01820000</v>
          </cell>
          <cell r="C228" t="str">
            <v>Middleborough</v>
          </cell>
          <cell r="D228" t="str">
            <v>Public School District</v>
          </cell>
          <cell r="E228" t="str">
            <v>Superintendent</v>
          </cell>
          <cell r="F228" t="str">
            <v>Brian Lynch</v>
          </cell>
          <cell r="G228" t="str">
            <v>30 Forest Street</v>
          </cell>
          <cell r="H228">
            <v>0</v>
          </cell>
          <cell r="I228" t="str">
            <v>Middleborough</v>
          </cell>
          <cell r="J228" t="str">
            <v>MA</v>
          </cell>
          <cell r="K228" t="str">
            <v>02346</v>
          </cell>
          <cell r="L228" t="str">
            <v>Level 3</v>
          </cell>
        </row>
        <row r="229">
          <cell r="A229">
            <v>229</v>
          </cell>
          <cell r="B229" t="str">
            <v>01840000</v>
          </cell>
          <cell r="C229" t="str">
            <v>Middleton</v>
          </cell>
          <cell r="D229" t="str">
            <v>Public School District</v>
          </cell>
          <cell r="E229" t="str">
            <v>Superintendent</v>
          </cell>
          <cell r="F229" t="str">
            <v>Bernard Creeden</v>
          </cell>
          <cell r="G229" t="str">
            <v>28 Middleton Road</v>
          </cell>
          <cell r="H229">
            <v>0</v>
          </cell>
          <cell r="I229" t="str">
            <v>Boxford</v>
          </cell>
          <cell r="J229" t="str">
            <v>MA</v>
          </cell>
          <cell r="K229" t="str">
            <v>01921</v>
          </cell>
          <cell r="L229" t="str">
            <v>Level 1</v>
          </cell>
        </row>
        <row r="230">
          <cell r="A230">
            <v>230</v>
          </cell>
          <cell r="B230" t="str">
            <v>01850000</v>
          </cell>
          <cell r="C230" t="str">
            <v>Milford</v>
          </cell>
          <cell r="D230" t="str">
            <v>Public School District</v>
          </cell>
          <cell r="E230" t="str">
            <v>Superintendent</v>
          </cell>
          <cell r="F230" t="str">
            <v>Robert Tremblay</v>
          </cell>
          <cell r="G230" t="str">
            <v>31 West Fountain Street</v>
          </cell>
          <cell r="H230">
            <v>0</v>
          </cell>
          <cell r="I230" t="str">
            <v>Milford</v>
          </cell>
          <cell r="J230" t="str">
            <v>MA</v>
          </cell>
          <cell r="K230" t="str">
            <v>01757</v>
          </cell>
          <cell r="L230" t="str">
            <v>Level 2</v>
          </cell>
        </row>
        <row r="231">
          <cell r="A231">
            <v>231</v>
          </cell>
          <cell r="B231" t="str">
            <v>01860000</v>
          </cell>
          <cell r="C231" t="str">
            <v>Millbury</v>
          </cell>
          <cell r="D231" t="str">
            <v>Public School District</v>
          </cell>
          <cell r="E231" t="str">
            <v>Superintendent</v>
          </cell>
          <cell r="F231" t="str">
            <v>Gregory Myers</v>
          </cell>
          <cell r="G231" t="str">
            <v>12 Martin Street</v>
          </cell>
          <cell r="H231">
            <v>0</v>
          </cell>
          <cell r="I231" t="str">
            <v>Millbury</v>
          </cell>
          <cell r="J231" t="str">
            <v>MA</v>
          </cell>
          <cell r="K231" t="str">
            <v>01527</v>
          </cell>
          <cell r="L231" t="str">
            <v>Level 2</v>
          </cell>
        </row>
        <row r="232">
          <cell r="A232">
            <v>232</v>
          </cell>
          <cell r="B232" t="str">
            <v>01870000</v>
          </cell>
          <cell r="C232" t="str">
            <v>Millis</v>
          </cell>
          <cell r="D232" t="str">
            <v>Public School District</v>
          </cell>
          <cell r="E232" t="str">
            <v>Superintendent</v>
          </cell>
          <cell r="F232" t="str">
            <v>Nancy Gustafson</v>
          </cell>
          <cell r="G232" t="str">
            <v>245 Plain Street</v>
          </cell>
          <cell r="H232" t="str">
            <v>Central Office</v>
          </cell>
          <cell r="I232" t="str">
            <v>Millis</v>
          </cell>
          <cell r="J232" t="str">
            <v>MA</v>
          </cell>
          <cell r="K232" t="str">
            <v>02054</v>
          </cell>
          <cell r="L232" t="str">
            <v>Level 2</v>
          </cell>
        </row>
        <row r="233">
          <cell r="A233">
            <v>233</v>
          </cell>
          <cell r="B233" t="str">
            <v>01890000</v>
          </cell>
          <cell r="C233" t="str">
            <v>Milton</v>
          </cell>
          <cell r="D233" t="str">
            <v>Public School District</v>
          </cell>
          <cell r="E233" t="str">
            <v>Superintendent</v>
          </cell>
          <cell r="F233" t="str">
            <v>Mary Gormley</v>
          </cell>
          <cell r="G233" t="str">
            <v>25 Gile Road</v>
          </cell>
          <cell r="H233">
            <v>0</v>
          </cell>
          <cell r="I233" t="str">
            <v>Milton</v>
          </cell>
          <cell r="J233" t="str">
            <v>MA</v>
          </cell>
          <cell r="K233" t="str">
            <v>02186</v>
          </cell>
          <cell r="L233" t="str">
            <v>Level 2</v>
          </cell>
        </row>
        <row r="234">
          <cell r="A234">
            <v>234</v>
          </cell>
          <cell r="B234" t="str">
            <v>08300000</v>
          </cell>
          <cell r="C234" t="str">
            <v>Minuteman Regional Vocational Technical</v>
          </cell>
          <cell r="D234" t="str">
            <v>Public School District</v>
          </cell>
          <cell r="E234" t="str">
            <v>Superintendent</v>
          </cell>
          <cell r="F234" t="str">
            <v>Edward Bouquillon</v>
          </cell>
          <cell r="G234" t="str">
            <v>758 Marrett Rd</v>
          </cell>
          <cell r="H234">
            <v>0</v>
          </cell>
          <cell r="I234" t="str">
            <v>Lexington</v>
          </cell>
          <cell r="J234" t="str">
            <v>MA</v>
          </cell>
          <cell r="K234" t="str">
            <v>02421</v>
          </cell>
          <cell r="L234" t="str">
            <v>Level 2</v>
          </cell>
        </row>
        <row r="235">
          <cell r="A235">
            <v>235</v>
          </cell>
          <cell r="B235" t="str">
            <v>07170000</v>
          </cell>
          <cell r="C235" t="str">
            <v>Mohawk Trail</v>
          </cell>
          <cell r="D235" t="str">
            <v>Public School District</v>
          </cell>
          <cell r="E235" t="str">
            <v>Superintendent</v>
          </cell>
          <cell r="F235" t="str">
            <v>Michael Buoniconti</v>
          </cell>
          <cell r="G235" t="str">
            <v>24 Ashfield Rd</v>
          </cell>
          <cell r="H235">
            <v>0</v>
          </cell>
          <cell r="I235" t="str">
            <v>Shelburne Falls</v>
          </cell>
          <cell r="J235" t="str">
            <v>MA</v>
          </cell>
          <cell r="K235" t="str">
            <v>01370</v>
          </cell>
          <cell r="L235" t="str">
            <v>Level 2</v>
          </cell>
        </row>
        <row r="236">
          <cell r="A236">
            <v>236</v>
          </cell>
          <cell r="B236" t="str">
            <v>07120000</v>
          </cell>
          <cell r="C236" t="str">
            <v>Monomoy Regional School District</v>
          </cell>
          <cell r="D236" t="str">
            <v>Public School District</v>
          </cell>
          <cell r="E236" t="str">
            <v>Superintendent</v>
          </cell>
          <cell r="F236" t="str">
            <v>Scott Carpenter</v>
          </cell>
          <cell r="G236" t="str">
            <v>425 Crowell Rd</v>
          </cell>
          <cell r="H236">
            <v>0</v>
          </cell>
          <cell r="I236" t="str">
            <v>Chatham</v>
          </cell>
          <cell r="J236" t="str">
            <v>MA</v>
          </cell>
          <cell r="K236" t="str">
            <v>02633</v>
          </cell>
          <cell r="L236" t="str">
            <v>Level 2</v>
          </cell>
        </row>
        <row r="237">
          <cell r="A237">
            <v>237</v>
          </cell>
          <cell r="B237" t="str">
            <v>01910000</v>
          </cell>
          <cell r="C237" t="str">
            <v>Monson</v>
          </cell>
          <cell r="D237" t="str">
            <v>Public School District</v>
          </cell>
          <cell r="E237" t="str">
            <v>Superintendent</v>
          </cell>
          <cell r="F237" t="str">
            <v>Cheryl Clarke</v>
          </cell>
          <cell r="G237" t="str">
            <v>P O Box 159</v>
          </cell>
          <cell r="H237">
            <v>0</v>
          </cell>
          <cell r="I237" t="str">
            <v>Monson</v>
          </cell>
          <cell r="J237" t="str">
            <v>MA</v>
          </cell>
          <cell r="K237" t="str">
            <v>01057</v>
          </cell>
          <cell r="L237" t="str">
            <v>Level 3</v>
          </cell>
        </row>
        <row r="238">
          <cell r="A238">
            <v>238</v>
          </cell>
          <cell r="B238" t="str">
            <v>08320000</v>
          </cell>
          <cell r="C238" t="str">
            <v>Montachusett Regional Vocational Technical</v>
          </cell>
          <cell r="D238" t="str">
            <v>Public School District</v>
          </cell>
          <cell r="E238" t="str">
            <v>Superintendent</v>
          </cell>
          <cell r="F238" t="str">
            <v>Sheila Harrity</v>
          </cell>
          <cell r="G238" t="str">
            <v>1050 Westminster Street</v>
          </cell>
          <cell r="H238">
            <v>0</v>
          </cell>
          <cell r="I238" t="str">
            <v>Fitchburg</v>
          </cell>
          <cell r="J238" t="str">
            <v>MA</v>
          </cell>
          <cell r="K238" t="str">
            <v>01420</v>
          </cell>
          <cell r="L238" t="str">
            <v>Level 1</v>
          </cell>
        </row>
        <row r="239">
          <cell r="A239">
            <v>239</v>
          </cell>
          <cell r="B239" t="str">
            <v>07150000</v>
          </cell>
          <cell r="C239" t="str">
            <v>Mount Greylock</v>
          </cell>
          <cell r="D239" t="str">
            <v>Public School District</v>
          </cell>
          <cell r="E239" t="str">
            <v>Superintendent</v>
          </cell>
          <cell r="F239" t="str">
            <v>Douglas Dias</v>
          </cell>
          <cell r="G239" t="str">
            <v>1781 Cold Spring Rd</v>
          </cell>
          <cell r="H239">
            <v>0</v>
          </cell>
          <cell r="I239" t="str">
            <v>Williamstown</v>
          </cell>
          <cell r="J239" t="str">
            <v>MA</v>
          </cell>
          <cell r="K239" t="str">
            <v>01267</v>
          </cell>
          <cell r="L239" t="str">
            <v>Level 1</v>
          </cell>
        </row>
        <row r="240">
          <cell r="A240">
            <v>240</v>
          </cell>
          <cell r="B240" t="str">
            <v>04700000</v>
          </cell>
          <cell r="C240" t="str">
            <v>Mystic Valley Regional Charter</v>
          </cell>
          <cell r="D240" t="str">
            <v>Charter District</v>
          </cell>
          <cell r="E240" t="str">
            <v>Charter School Leader</v>
          </cell>
          <cell r="F240" t="str">
            <v>Martin Trice</v>
          </cell>
          <cell r="G240" t="str">
            <v>4 Laurel Street</v>
          </cell>
          <cell r="H240">
            <v>0</v>
          </cell>
          <cell r="I240" t="str">
            <v>Malden</v>
          </cell>
          <cell r="J240" t="str">
            <v>MA</v>
          </cell>
          <cell r="K240" t="str">
            <v>02148</v>
          </cell>
          <cell r="L240" t="str">
            <v>Level 2</v>
          </cell>
        </row>
        <row r="241">
          <cell r="A241">
            <v>241</v>
          </cell>
          <cell r="B241" t="str">
            <v>01960000</v>
          </cell>
          <cell r="C241" t="str">
            <v>Nahant</v>
          </cell>
          <cell r="D241" t="str">
            <v>Public School District</v>
          </cell>
          <cell r="E241" t="str">
            <v>Superintendent</v>
          </cell>
          <cell r="F241" t="str">
            <v>Philip Devaux</v>
          </cell>
          <cell r="G241" t="str">
            <v>290 Castle Road</v>
          </cell>
          <cell r="H241">
            <v>0</v>
          </cell>
          <cell r="I241" t="str">
            <v>Nahant</v>
          </cell>
          <cell r="J241" t="str">
            <v>MA</v>
          </cell>
          <cell r="K241" t="str">
            <v>01908</v>
          </cell>
          <cell r="L241" t="str">
            <v>Level 2</v>
          </cell>
        </row>
        <row r="242">
          <cell r="A242">
            <v>242</v>
          </cell>
          <cell r="B242" t="str">
            <v>01970000</v>
          </cell>
          <cell r="C242" t="str">
            <v>Nantucket</v>
          </cell>
          <cell r="D242" t="str">
            <v>Public School District</v>
          </cell>
          <cell r="E242" t="str">
            <v>Superintendent</v>
          </cell>
          <cell r="F242" t="str">
            <v>William Cozort</v>
          </cell>
          <cell r="G242" t="str">
            <v>10 Surfside Road</v>
          </cell>
          <cell r="H242">
            <v>0</v>
          </cell>
          <cell r="I242" t="str">
            <v>Nantucket</v>
          </cell>
          <cell r="J242" t="str">
            <v>MA</v>
          </cell>
          <cell r="K242" t="str">
            <v>02554</v>
          </cell>
          <cell r="L242" t="str">
            <v>Level 2</v>
          </cell>
        </row>
        <row r="243">
          <cell r="A243">
            <v>243</v>
          </cell>
          <cell r="B243" t="str">
            <v>07200000</v>
          </cell>
          <cell r="C243" t="str">
            <v>Narragansett</v>
          </cell>
          <cell r="D243" t="str">
            <v>Public School District</v>
          </cell>
          <cell r="E243" t="str">
            <v>Superintendent</v>
          </cell>
          <cell r="F243" t="str">
            <v>Stephen Hemman</v>
          </cell>
          <cell r="G243" t="str">
            <v>462 Baldwinville Road</v>
          </cell>
          <cell r="H243">
            <v>0</v>
          </cell>
          <cell r="I243" t="str">
            <v>Baldwinville</v>
          </cell>
          <cell r="J243" t="str">
            <v>MA</v>
          </cell>
          <cell r="K243" t="str">
            <v>01436</v>
          </cell>
          <cell r="L243" t="str">
            <v>Level 3</v>
          </cell>
        </row>
        <row r="244">
          <cell r="A244">
            <v>244</v>
          </cell>
          <cell r="B244" t="str">
            <v>07250000</v>
          </cell>
          <cell r="C244" t="str">
            <v>Nashoba</v>
          </cell>
          <cell r="D244" t="str">
            <v>Public School District</v>
          </cell>
          <cell r="E244" t="str">
            <v>Superintendent</v>
          </cell>
          <cell r="F244" t="str">
            <v>Curtis Bates</v>
          </cell>
          <cell r="G244" t="str">
            <v>50 Mechanic Street</v>
          </cell>
          <cell r="H244">
            <v>0</v>
          </cell>
          <cell r="I244" t="str">
            <v>Bolton</v>
          </cell>
          <cell r="J244" t="str">
            <v>MA</v>
          </cell>
          <cell r="K244" t="str">
            <v>01740</v>
          </cell>
          <cell r="L244" t="str">
            <v>Level 2</v>
          </cell>
        </row>
        <row r="245">
          <cell r="A245">
            <v>245</v>
          </cell>
          <cell r="B245" t="str">
            <v>08520000</v>
          </cell>
          <cell r="C245" t="str">
            <v>Nashoba Valley Regional Vocational Technical</v>
          </cell>
          <cell r="D245" t="str">
            <v>Public School District</v>
          </cell>
          <cell r="E245" t="str">
            <v>Superintendent</v>
          </cell>
          <cell r="F245" t="str">
            <v>Denise Pigeon</v>
          </cell>
          <cell r="G245" t="str">
            <v>100 Littleton Road</v>
          </cell>
          <cell r="H245">
            <v>0</v>
          </cell>
          <cell r="I245" t="str">
            <v>Westford</v>
          </cell>
          <cell r="J245" t="str">
            <v>MA</v>
          </cell>
          <cell r="K245" t="str">
            <v>01886</v>
          </cell>
          <cell r="L245" t="str">
            <v>Level 1</v>
          </cell>
        </row>
        <row r="246">
          <cell r="A246">
            <v>246</v>
          </cell>
          <cell r="B246" t="str">
            <v>01980000</v>
          </cell>
          <cell r="C246" t="str">
            <v>Natick</v>
          </cell>
          <cell r="D246" t="str">
            <v>Public School District</v>
          </cell>
          <cell r="E246" t="str">
            <v>Superintendent</v>
          </cell>
          <cell r="F246" t="str">
            <v>Peter Sanchioni</v>
          </cell>
          <cell r="G246" t="str">
            <v>13 East Central Street</v>
          </cell>
          <cell r="H246">
            <v>0</v>
          </cell>
          <cell r="I246" t="str">
            <v>Natick</v>
          </cell>
          <cell r="J246" t="str">
            <v>MA</v>
          </cell>
          <cell r="K246" t="str">
            <v>01760</v>
          </cell>
          <cell r="L246" t="str">
            <v>Level 2</v>
          </cell>
        </row>
        <row r="247">
          <cell r="A247">
            <v>247</v>
          </cell>
          <cell r="B247" t="str">
            <v>06600000</v>
          </cell>
          <cell r="C247" t="str">
            <v>Nauset</v>
          </cell>
          <cell r="D247" t="str">
            <v>Public School District</v>
          </cell>
          <cell r="E247" t="str">
            <v>Superintendent</v>
          </cell>
          <cell r="F247" t="str">
            <v>Thomas Conrad</v>
          </cell>
          <cell r="G247" t="str">
            <v>78 Eldredge Pkwy</v>
          </cell>
          <cell r="H247">
            <v>0</v>
          </cell>
          <cell r="I247" t="str">
            <v>Orleans</v>
          </cell>
          <cell r="J247" t="str">
            <v>MA</v>
          </cell>
          <cell r="K247" t="str">
            <v>02653</v>
          </cell>
          <cell r="L247" t="str">
            <v>Level 2</v>
          </cell>
        </row>
        <row r="248">
          <cell r="A248">
            <v>248</v>
          </cell>
          <cell r="B248" t="str">
            <v>01990000</v>
          </cell>
          <cell r="C248" t="str">
            <v>Needham</v>
          </cell>
          <cell r="D248" t="str">
            <v>Public School District</v>
          </cell>
          <cell r="E248" t="str">
            <v>Superintendent</v>
          </cell>
          <cell r="F248" t="str">
            <v>Daniel Gutekanst</v>
          </cell>
          <cell r="G248" t="str">
            <v>1330 Highland Avenue</v>
          </cell>
          <cell r="H248">
            <v>0</v>
          </cell>
          <cell r="I248" t="str">
            <v>Needham</v>
          </cell>
          <cell r="J248" t="str">
            <v>MA</v>
          </cell>
          <cell r="K248" t="str">
            <v>02492</v>
          </cell>
          <cell r="L248" t="str">
            <v>Level 2</v>
          </cell>
        </row>
        <row r="249">
          <cell r="A249">
            <v>249</v>
          </cell>
          <cell r="B249" t="str">
            <v>04440000</v>
          </cell>
          <cell r="C249" t="str">
            <v>Neighborhood House Charter</v>
          </cell>
          <cell r="D249" t="str">
            <v>Charter District</v>
          </cell>
          <cell r="E249" t="str">
            <v>Charter School Leader</v>
          </cell>
          <cell r="F249" t="str">
            <v>Kate Scott</v>
          </cell>
          <cell r="G249" t="str">
            <v>21 Queen Street</v>
          </cell>
          <cell r="H249">
            <v>0</v>
          </cell>
          <cell r="I249" t="str">
            <v>Dorchester</v>
          </cell>
          <cell r="J249" t="str">
            <v>MA</v>
          </cell>
          <cell r="K249" t="str">
            <v>02122</v>
          </cell>
          <cell r="L249" t="str">
            <v>Level 1</v>
          </cell>
        </row>
        <row r="250">
          <cell r="A250">
            <v>250</v>
          </cell>
          <cell r="B250" t="str">
            <v>02010000</v>
          </cell>
          <cell r="C250" t="str">
            <v>New Bedford</v>
          </cell>
          <cell r="D250" t="str">
            <v>Public School District</v>
          </cell>
          <cell r="E250" t="str">
            <v>Superintendent</v>
          </cell>
          <cell r="F250" t="str">
            <v>Pia Durkin</v>
          </cell>
          <cell r="G250" t="str">
            <v>455 County Street</v>
          </cell>
          <cell r="H250" t="str">
            <v>C/O Paul Rodrigues Administration Bldg.</v>
          </cell>
          <cell r="I250" t="str">
            <v>New Bedford</v>
          </cell>
          <cell r="J250" t="str">
            <v>MA</v>
          </cell>
          <cell r="K250" t="str">
            <v>02740</v>
          </cell>
          <cell r="L250" t="str">
            <v>Level 4</v>
          </cell>
        </row>
        <row r="251">
          <cell r="A251">
            <v>251</v>
          </cell>
          <cell r="B251" t="str">
            <v>35130000</v>
          </cell>
          <cell r="C251" t="str">
            <v>New Heights Charter School of Brockton</v>
          </cell>
          <cell r="D251" t="str">
            <v>Charter District</v>
          </cell>
          <cell r="E251" t="str">
            <v>Charter School Leader</v>
          </cell>
          <cell r="F251" t="str">
            <v>Omari Walker</v>
          </cell>
          <cell r="G251" t="str">
            <v>PO Box 9999</v>
          </cell>
          <cell r="I251" t="str">
            <v>Brockton</v>
          </cell>
          <cell r="J251" t="str">
            <v>MA</v>
          </cell>
          <cell r="K251" t="str">
            <v>02301</v>
          </cell>
          <cell r="L251" t="str">
            <v>---</v>
          </cell>
        </row>
        <row r="252">
          <cell r="A252">
            <v>252</v>
          </cell>
          <cell r="B252" t="str">
            <v>04670000</v>
          </cell>
          <cell r="C252" t="str">
            <v>New Liberty Charter School of Salem (District)</v>
          </cell>
          <cell r="D252" t="str">
            <v>Charter District</v>
          </cell>
          <cell r="E252" t="str">
            <v>Charter School Leader</v>
          </cell>
          <cell r="F252" t="str">
            <v>Jessica Yurwitz</v>
          </cell>
          <cell r="G252" t="str">
            <v>1 Museum Place Mall</v>
          </cell>
          <cell r="H252" t="str">
            <v>Suite 121</v>
          </cell>
          <cell r="I252" t="str">
            <v>Salem</v>
          </cell>
          <cell r="J252" t="str">
            <v>MA</v>
          </cell>
          <cell r="K252" t="str">
            <v>01970</v>
          </cell>
          <cell r="L252" t="str">
            <v>---</v>
          </cell>
        </row>
        <row r="253">
          <cell r="A253">
            <v>253</v>
          </cell>
          <cell r="B253" t="str">
            <v>07280000</v>
          </cell>
          <cell r="C253" t="str">
            <v>New Salem-Wendell</v>
          </cell>
          <cell r="D253" t="str">
            <v>Public School District</v>
          </cell>
          <cell r="E253" t="str">
            <v>Superintendent</v>
          </cell>
          <cell r="F253" t="str">
            <v>Jennifer Haggerty</v>
          </cell>
          <cell r="G253" t="str">
            <v>18 Pleasant Street</v>
          </cell>
          <cell r="H253">
            <v>0</v>
          </cell>
          <cell r="I253" t="str">
            <v>Erving</v>
          </cell>
          <cell r="J253" t="str">
            <v>MA</v>
          </cell>
          <cell r="K253" t="str">
            <v>01344</v>
          </cell>
          <cell r="L253" t="str">
            <v>Level 1</v>
          </cell>
        </row>
        <row r="254">
          <cell r="A254">
            <v>254</v>
          </cell>
          <cell r="B254" t="str">
            <v>02040000</v>
          </cell>
          <cell r="C254" t="str">
            <v>Newburyport</v>
          </cell>
          <cell r="D254" t="str">
            <v>Public School District</v>
          </cell>
          <cell r="E254" t="str">
            <v>Superintendent</v>
          </cell>
          <cell r="F254" t="str">
            <v>Susan Viccaro</v>
          </cell>
          <cell r="G254" t="str">
            <v>70 Low Street</v>
          </cell>
          <cell r="H254">
            <v>0</v>
          </cell>
          <cell r="I254" t="str">
            <v>Newburyport</v>
          </cell>
          <cell r="J254" t="str">
            <v>MA</v>
          </cell>
          <cell r="K254" t="str">
            <v>01950</v>
          </cell>
          <cell r="L254" t="str">
            <v>Level 2</v>
          </cell>
        </row>
        <row r="255">
          <cell r="A255">
            <v>255</v>
          </cell>
          <cell r="B255" t="str">
            <v>02070000</v>
          </cell>
          <cell r="C255" t="str">
            <v>Newton</v>
          </cell>
          <cell r="D255" t="str">
            <v>Public School District</v>
          </cell>
          <cell r="E255" t="str">
            <v>Superintendent</v>
          </cell>
          <cell r="F255" t="str">
            <v>David Fleishman</v>
          </cell>
          <cell r="G255" t="str">
            <v>100 Walnut Street</v>
          </cell>
          <cell r="H255">
            <v>0</v>
          </cell>
          <cell r="I255" t="str">
            <v>Newtonville</v>
          </cell>
          <cell r="J255" t="str">
            <v>MA</v>
          </cell>
          <cell r="K255" t="str">
            <v>02460</v>
          </cell>
          <cell r="L255" t="str">
            <v>Level 2</v>
          </cell>
        </row>
        <row r="256">
          <cell r="A256">
            <v>256</v>
          </cell>
          <cell r="B256" t="str">
            <v>02080000</v>
          </cell>
          <cell r="C256" t="str">
            <v>Norfolk</v>
          </cell>
          <cell r="D256" t="str">
            <v>Public School District</v>
          </cell>
          <cell r="E256" t="str">
            <v>Superintendent</v>
          </cell>
          <cell r="F256" t="str">
            <v>Ingrid Allardi</v>
          </cell>
          <cell r="G256" t="str">
            <v>70 Boardman Street</v>
          </cell>
          <cell r="H256">
            <v>0</v>
          </cell>
          <cell r="I256" t="str">
            <v>Norfolk</v>
          </cell>
          <cell r="J256" t="str">
            <v>MA</v>
          </cell>
          <cell r="K256" t="str">
            <v>02056</v>
          </cell>
          <cell r="L256" t="str">
            <v>Level 2</v>
          </cell>
        </row>
        <row r="257">
          <cell r="A257">
            <v>257</v>
          </cell>
          <cell r="B257" t="str">
            <v>09150000</v>
          </cell>
          <cell r="C257" t="str">
            <v>Norfolk County Agricultural</v>
          </cell>
          <cell r="D257" t="str">
            <v>Public School District</v>
          </cell>
          <cell r="E257" t="str">
            <v>Superintendent</v>
          </cell>
          <cell r="F257" t="str">
            <v>Suzanne Green</v>
          </cell>
          <cell r="G257" t="str">
            <v>400 Main Street</v>
          </cell>
          <cell r="H257">
            <v>0</v>
          </cell>
          <cell r="I257" t="str">
            <v>Walpole</v>
          </cell>
          <cell r="J257" t="str">
            <v>MA</v>
          </cell>
          <cell r="K257" t="str">
            <v>02081</v>
          </cell>
          <cell r="L257" t="str">
            <v>Level 1</v>
          </cell>
        </row>
        <row r="258">
          <cell r="A258">
            <v>258</v>
          </cell>
          <cell r="B258" t="str">
            <v>02090000</v>
          </cell>
          <cell r="C258" t="str">
            <v>North Adams</v>
          </cell>
          <cell r="D258" t="str">
            <v>Public School District</v>
          </cell>
          <cell r="E258" t="str">
            <v>Superintendent</v>
          </cell>
          <cell r="F258" t="str">
            <v>James Montepare</v>
          </cell>
          <cell r="G258" t="str">
            <v>37 Main Street</v>
          </cell>
          <cell r="H258" t="str">
            <v>Suite 200</v>
          </cell>
          <cell r="I258" t="str">
            <v>North Adams</v>
          </cell>
          <cell r="J258" t="str">
            <v>MA</v>
          </cell>
          <cell r="K258" t="str">
            <v>01247</v>
          </cell>
          <cell r="L258" t="str">
            <v>Level 3</v>
          </cell>
        </row>
        <row r="259">
          <cell r="A259">
            <v>259</v>
          </cell>
          <cell r="B259" t="str">
            <v>02110000</v>
          </cell>
          <cell r="C259" t="str">
            <v>North Andover</v>
          </cell>
          <cell r="D259" t="str">
            <v>Public School District</v>
          </cell>
          <cell r="E259" t="str">
            <v>Superintendent</v>
          </cell>
          <cell r="F259" t="str">
            <v>Jennifer Price</v>
          </cell>
          <cell r="G259" t="str">
            <v>566 Main Street</v>
          </cell>
          <cell r="H259">
            <v>0</v>
          </cell>
          <cell r="I259" t="str">
            <v>North Andover</v>
          </cell>
          <cell r="J259" t="str">
            <v>MA</v>
          </cell>
          <cell r="K259" t="str">
            <v>01845</v>
          </cell>
          <cell r="L259" t="str">
            <v>Level 2</v>
          </cell>
        </row>
        <row r="260">
          <cell r="A260">
            <v>260</v>
          </cell>
          <cell r="B260" t="str">
            <v>02120000</v>
          </cell>
          <cell r="C260" t="str">
            <v>North Attleborough</v>
          </cell>
          <cell r="D260" t="str">
            <v>Public School District</v>
          </cell>
          <cell r="E260" t="str">
            <v>Superintendent</v>
          </cell>
          <cell r="F260" t="str">
            <v>Suzan Cullen</v>
          </cell>
          <cell r="G260" t="str">
            <v>6 Morse Street</v>
          </cell>
          <cell r="H260">
            <v>0</v>
          </cell>
          <cell r="I260" t="str">
            <v>No. Attleborough</v>
          </cell>
          <cell r="J260" t="str">
            <v>MA</v>
          </cell>
          <cell r="K260" t="str">
            <v>02760</v>
          </cell>
          <cell r="L260" t="str">
            <v>Level 2</v>
          </cell>
        </row>
        <row r="261">
          <cell r="A261">
            <v>261</v>
          </cell>
          <cell r="B261" t="str">
            <v>02150000</v>
          </cell>
          <cell r="C261" t="str">
            <v>North Brookfield</v>
          </cell>
          <cell r="D261" t="str">
            <v>Public School District</v>
          </cell>
          <cell r="E261" t="str">
            <v>Superintendent</v>
          </cell>
          <cell r="F261" t="str">
            <v>Marilyn Tencza</v>
          </cell>
          <cell r="G261" t="str">
            <v>10 New School Drive</v>
          </cell>
          <cell r="H261">
            <v>0</v>
          </cell>
          <cell r="I261" t="str">
            <v>North Brookfield</v>
          </cell>
          <cell r="J261" t="str">
            <v>MA</v>
          </cell>
          <cell r="K261" t="str">
            <v>01535</v>
          </cell>
          <cell r="L261" t="str">
            <v>Level 2</v>
          </cell>
        </row>
        <row r="262">
          <cell r="A262">
            <v>262</v>
          </cell>
          <cell r="B262" t="str">
            <v>07350000</v>
          </cell>
          <cell r="C262" t="str">
            <v>North Middlesex</v>
          </cell>
          <cell r="D262" t="str">
            <v>Public School District</v>
          </cell>
          <cell r="E262" t="str">
            <v>Superintendent</v>
          </cell>
          <cell r="F262" t="str">
            <v>Joan Landers</v>
          </cell>
          <cell r="G262" t="str">
            <v>45 Main Street</v>
          </cell>
          <cell r="H262">
            <v>0</v>
          </cell>
          <cell r="I262" t="str">
            <v>Pepperell</v>
          </cell>
          <cell r="J262" t="str">
            <v>MA</v>
          </cell>
          <cell r="K262" t="str">
            <v>01463</v>
          </cell>
          <cell r="L262" t="str">
            <v>Level 2</v>
          </cell>
        </row>
        <row r="263">
          <cell r="A263">
            <v>263</v>
          </cell>
          <cell r="B263" t="str">
            <v>02170000</v>
          </cell>
          <cell r="C263" t="str">
            <v>North Reading</v>
          </cell>
          <cell r="D263" t="str">
            <v>Public School District</v>
          </cell>
          <cell r="E263" t="str">
            <v>Superintendent</v>
          </cell>
          <cell r="F263" t="str">
            <v>Jon Bernard</v>
          </cell>
          <cell r="G263" t="str">
            <v>189 Park Street</v>
          </cell>
          <cell r="H263">
            <v>0</v>
          </cell>
          <cell r="I263" t="str">
            <v>North Reading</v>
          </cell>
          <cell r="J263" t="str">
            <v>MA</v>
          </cell>
          <cell r="K263" t="str">
            <v>01864</v>
          </cell>
          <cell r="L263" t="str">
            <v>Level 2</v>
          </cell>
        </row>
        <row r="264">
          <cell r="A264">
            <v>264</v>
          </cell>
          <cell r="B264" t="str">
            <v>02100000</v>
          </cell>
          <cell r="C264" t="str">
            <v>Northampton</v>
          </cell>
          <cell r="D264" t="str">
            <v>Public School District</v>
          </cell>
          <cell r="E264" t="str">
            <v>Superintendent</v>
          </cell>
          <cell r="F264" t="str">
            <v>John Provost</v>
          </cell>
          <cell r="G264" t="str">
            <v>212 Main Street</v>
          </cell>
          <cell r="H264">
            <v>0</v>
          </cell>
          <cell r="I264" t="str">
            <v>Northampton</v>
          </cell>
          <cell r="J264" t="str">
            <v>MA</v>
          </cell>
          <cell r="K264" t="str">
            <v>01060</v>
          </cell>
          <cell r="L264" t="str">
            <v>Level 3</v>
          </cell>
        </row>
        <row r="265">
          <cell r="A265">
            <v>265</v>
          </cell>
          <cell r="B265" t="str">
            <v>04060000</v>
          </cell>
          <cell r="C265" t="str">
            <v>Northampton-Smith Vocational Agricultural</v>
          </cell>
          <cell r="D265" t="str">
            <v>Public School District</v>
          </cell>
          <cell r="E265" t="str">
            <v>Superintendent</v>
          </cell>
          <cell r="F265" t="str">
            <v>Jeffrey Peterson</v>
          </cell>
          <cell r="G265" t="str">
            <v>80 Locust Street</v>
          </cell>
          <cell r="H265">
            <v>0</v>
          </cell>
          <cell r="I265" t="str">
            <v>Northampton</v>
          </cell>
          <cell r="J265" t="str">
            <v>MA</v>
          </cell>
          <cell r="K265" t="str">
            <v>01060</v>
          </cell>
          <cell r="L265" t="str">
            <v>Level 2</v>
          </cell>
        </row>
        <row r="266">
          <cell r="A266">
            <v>266</v>
          </cell>
          <cell r="B266" t="str">
            <v>07300000</v>
          </cell>
          <cell r="C266" t="str">
            <v>Northboro-Southboro</v>
          </cell>
          <cell r="D266" t="str">
            <v>Public School District</v>
          </cell>
          <cell r="E266" t="str">
            <v>Superintendent</v>
          </cell>
          <cell r="F266" t="str">
            <v>Christine Johnson</v>
          </cell>
          <cell r="G266" t="str">
            <v>53 Parkerville Road</v>
          </cell>
          <cell r="H266">
            <v>0</v>
          </cell>
          <cell r="I266" t="str">
            <v>Southborough</v>
          </cell>
          <cell r="J266" t="str">
            <v>MA</v>
          </cell>
          <cell r="K266" t="str">
            <v>01772</v>
          </cell>
          <cell r="L266" t="str">
            <v>Level 1</v>
          </cell>
        </row>
        <row r="267">
          <cell r="A267">
            <v>267</v>
          </cell>
          <cell r="B267" t="str">
            <v>02130000</v>
          </cell>
          <cell r="C267" t="str">
            <v>Northborough</v>
          </cell>
          <cell r="D267" t="str">
            <v>Public School District</v>
          </cell>
          <cell r="E267" t="str">
            <v>Superintendent</v>
          </cell>
          <cell r="F267" t="str">
            <v>Christine Johnson</v>
          </cell>
          <cell r="G267" t="str">
            <v>53 Parkerville Road</v>
          </cell>
          <cell r="H267">
            <v>0</v>
          </cell>
          <cell r="I267" t="str">
            <v>Southborough</v>
          </cell>
          <cell r="J267" t="str">
            <v>MA</v>
          </cell>
          <cell r="K267" t="str">
            <v>01772</v>
          </cell>
          <cell r="L267" t="str">
            <v>Level 2</v>
          </cell>
        </row>
        <row r="268">
          <cell r="A268">
            <v>268</v>
          </cell>
          <cell r="B268" t="str">
            <v>02140000</v>
          </cell>
          <cell r="C268" t="str">
            <v>Northbridge</v>
          </cell>
          <cell r="D268" t="str">
            <v>Public School District</v>
          </cell>
          <cell r="E268" t="str">
            <v>Superintendent</v>
          </cell>
          <cell r="F268" t="str">
            <v>Catherine Stickney</v>
          </cell>
          <cell r="G268" t="str">
            <v>87 Linwood Avenue</v>
          </cell>
          <cell r="H268">
            <v>0</v>
          </cell>
          <cell r="I268" t="str">
            <v>Whitinsville</v>
          </cell>
          <cell r="J268" t="str">
            <v>MA</v>
          </cell>
          <cell r="K268" t="str">
            <v>01588</v>
          </cell>
          <cell r="L268" t="str">
            <v>Level 3</v>
          </cell>
        </row>
        <row r="269">
          <cell r="A269">
            <v>269</v>
          </cell>
          <cell r="B269" t="str">
            <v>08530000</v>
          </cell>
          <cell r="C269" t="str">
            <v>Northeast Metropolitan Regional Vocational Technical</v>
          </cell>
          <cell r="D269" t="str">
            <v>Public School District</v>
          </cell>
          <cell r="E269" t="str">
            <v>Superintendent</v>
          </cell>
          <cell r="F269" t="str">
            <v>Theodore Nickole</v>
          </cell>
          <cell r="G269" t="str">
            <v>100 Hemlock Rd</v>
          </cell>
          <cell r="H269">
            <v>0</v>
          </cell>
          <cell r="I269" t="str">
            <v>Wakefield</v>
          </cell>
          <cell r="J269" t="str">
            <v>MA</v>
          </cell>
          <cell r="K269" t="str">
            <v>01880</v>
          </cell>
          <cell r="L269" t="str">
            <v>Level 2</v>
          </cell>
        </row>
        <row r="270">
          <cell r="A270">
            <v>270</v>
          </cell>
          <cell r="B270" t="str">
            <v>08510000</v>
          </cell>
          <cell r="C270" t="str">
            <v>Northern Berkshire Regional Vocational Technical</v>
          </cell>
          <cell r="D270" t="str">
            <v>Public School District</v>
          </cell>
          <cell r="E270" t="str">
            <v>Superintendent</v>
          </cell>
          <cell r="F270" t="str">
            <v>James Brosnan</v>
          </cell>
          <cell r="G270" t="str">
            <v>70 Hodges Cross Rd</v>
          </cell>
          <cell r="H270">
            <v>0</v>
          </cell>
          <cell r="I270" t="str">
            <v>North Adams</v>
          </cell>
          <cell r="J270" t="str">
            <v>MA</v>
          </cell>
          <cell r="K270" t="str">
            <v>01247</v>
          </cell>
          <cell r="L270" t="str">
            <v>Level 2</v>
          </cell>
        </row>
        <row r="271">
          <cell r="A271">
            <v>271</v>
          </cell>
          <cell r="B271" t="str">
            <v>02180000</v>
          </cell>
          <cell r="C271" t="str">
            <v>Norton</v>
          </cell>
          <cell r="D271" t="str">
            <v>Public School District</v>
          </cell>
          <cell r="E271" t="str">
            <v>Superintendent</v>
          </cell>
          <cell r="F271" t="str">
            <v>Joseph Baeta</v>
          </cell>
          <cell r="G271" t="str">
            <v>64 West Main Street</v>
          </cell>
          <cell r="H271">
            <v>0</v>
          </cell>
          <cell r="I271" t="str">
            <v>Norton</v>
          </cell>
          <cell r="J271" t="str">
            <v>MA</v>
          </cell>
          <cell r="K271" t="str">
            <v>02766</v>
          </cell>
          <cell r="L271" t="str">
            <v>Level 2</v>
          </cell>
        </row>
        <row r="272">
          <cell r="A272">
            <v>272</v>
          </cell>
          <cell r="B272" t="str">
            <v>02190000</v>
          </cell>
          <cell r="C272" t="str">
            <v>Norwell</v>
          </cell>
          <cell r="D272" t="str">
            <v>Public School District</v>
          </cell>
          <cell r="E272" t="str">
            <v>Superintendent</v>
          </cell>
          <cell r="F272" t="str">
            <v>Matthew Keegan</v>
          </cell>
          <cell r="G272" t="str">
            <v>322 Main Street</v>
          </cell>
          <cell r="H272">
            <v>0</v>
          </cell>
          <cell r="I272" t="str">
            <v>Norwell</v>
          </cell>
          <cell r="J272" t="str">
            <v>MA</v>
          </cell>
          <cell r="K272" t="str">
            <v>02061</v>
          </cell>
          <cell r="L272" t="str">
            <v>Level 2</v>
          </cell>
        </row>
        <row r="273">
          <cell r="A273">
            <v>273</v>
          </cell>
          <cell r="B273" t="str">
            <v>02200000</v>
          </cell>
          <cell r="C273" t="str">
            <v>Norwood</v>
          </cell>
          <cell r="D273" t="str">
            <v>Public School District</v>
          </cell>
          <cell r="E273" t="str">
            <v>Superintendent</v>
          </cell>
          <cell r="F273" t="str">
            <v>James Hayden</v>
          </cell>
          <cell r="G273" t="str">
            <v>275 Prospect Street</v>
          </cell>
          <cell r="H273" t="str">
            <v>PO BOX 67</v>
          </cell>
          <cell r="I273" t="str">
            <v>Norwood</v>
          </cell>
          <cell r="J273" t="str">
            <v>MA</v>
          </cell>
          <cell r="K273" t="str">
            <v>02062</v>
          </cell>
          <cell r="L273" t="str">
            <v>Level 2</v>
          </cell>
        </row>
        <row r="274">
          <cell r="A274">
            <v>274</v>
          </cell>
          <cell r="B274" t="str">
            <v>02210000</v>
          </cell>
          <cell r="C274" t="str">
            <v>Oak Bluffs</v>
          </cell>
          <cell r="D274" t="str">
            <v>Public School District</v>
          </cell>
          <cell r="E274" t="str">
            <v>Superintendent</v>
          </cell>
          <cell r="F274" t="str">
            <v>Matthew D'Andrea</v>
          </cell>
          <cell r="G274" t="str">
            <v>4 Pine Street</v>
          </cell>
          <cell r="H274">
            <v>0</v>
          </cell>
          <cell r="I274" t="str">
            <v>Vineyard Haven</v>
          </cell>
          <cell r="J274" t="str">
            <v>MA</v>
          </cell>
          <cell r="K274" t="str">
            <v>02568</v>
          </cell>
          <cell r="L274" t="str">
            <v>Level 1</v>
          </cell>
        </row>
        <row r="275">
          <cell r="A275">
            <v>275</v>
          </cell>
          <cell r="B275" t="str">
            <v>08550000</v>
          </cell>
          <cell r="C275" t="str">
            <v>Old Colony Regional Vocational Technical</v>
          </cell>
          <cell r="D275" t="str">
            <v>Public School District</v>
          </cell>
          <cell r="E275" t="str">
            <v>Superintendent</v>
          </cell>
          <cell r="F275" t="str">
            <v>Frank Cote</v>
          </cell>
          <cell r="G275" t="str">
            <v>476 North Avenue</v>
          </cell>
          <cell r="H275">
            <v>0</v>
          </cell>
          <cell r="I275" t="str">
            <v>Rochester</v>
          </cell>
          <cell r="J275" t="str">
            <v>MA</v>
          </cell>
          <cell r="K275" t="str">
            <v>02770</v>
          </cell>
          <cell r="L275" t="str">
            <v>Level 1</v>
          </cell>
        </row>
        <row r="276">
          <cell r="A276">
            <v>276</v>
          </cell>
          <cell r="B276" t="str">
            <v>07400000</v>
          </cell>
          <cell r="C276" t="str">
            <v>Old Rochester</v>
          </cell>
          <cell r="D276" t="str">
            <v>Public School District</v>
          </cell>
          <cell r="E276" t="str">
            <v>Superintendent</v>
          </cell>
          <cell r="F276" t="str">
            <v>Douglas White</v>
          </cell>
          <cell r="G276" t="str">
            <v>135 Marion Rd</v>
          </cell>
          <cell r="H276">
            <v>0</v>
          </cell>
          <cell r="I276" t="str">
            <v>Mattapoisett</v>
          </cell>
          <cell r="J276" t="str">
            <v>MA</v>
          </cell>
          <cell r="K276" t="str">
            <v>02739</v>
          </cell>
          <cell r="L276" t="str">
            <v>Level 2</v>
          </cell>
        </row>
        <row r="277">
          <cell r="A277">
            <v>277</v>
          </cell>
          <cell r="B277" t="str">
            <v>02230000</v>
          </cell>
          <cell r="C277" t="str">
            <v>Orange</v>
          </cell>
          <cell r="D277" t="str">
            <v>Public School District</v>
          </cell>
          <cell r="E277" t="str">
            <v>Superintendent</v>
          </cell>
          <cell r="F277" t="str">
            <v>Tari Thomas</v>
          </cell>
          <cell r="G277" t="str">
            <v>507 S. Main Street</v>
          </cell>
          <cell r="H277">
            <v>0</v>
          </cell>
          <cell r="I277" t="str">
            <v>Orange</v>
          </cell>
          <cell r="J277" t="str">
            <v>MA</v>
          </cell>
          <cell r="K277" t="str">
            <v>01364</v>
          </cell>
          <cell r="L277" t="str">
            <v>Level 3</v>
          </cell>
        </row>
        <row r="278">
          <cell r="A278">
            <v>278</v>
          </cell>
          <cell r="B278" t="str">
            <v>02240000</v>
          </cell>
          <cell r="C278" t="str">
            <v>Orleans</v>
          </cell>
          <cell r="D278" t="str">
            <v>Public School District</v>
          </cell>
          <cell r="E278" t="str">
            <v>Superintendent</v>
          </cell>
          <cell r="F278" t="str">
            <v>Thomas Conrad</v>
          </cell>
          <cell r="G278" t="str">
            <v>78 Eldredge Pkwy</v>
          </cell>
          <cell r="H278">
            <v>0</v>
          </cell>
          <cell r="I278" t="str">
            <v>Orleans</v>
          </cell>
          <cell r="J278" t="str">
            <v>MA</v>
          </cell>
          <cell r="K278" t="str">
            <v>02653</v>
          </cell>
          <cell r="L278" t="str">
            <v>Level 2</v>
          </cell>
        </row>
        <row r="279">
          <cell r="A279">
            <v>279</v>
          </cell>
          <cell r="B279" t="str">
            <v>02260000</v>
          </cell>
          <cell r="C279" t="str">
            <v>Oxford</v>
          </cell>
          <cell r="D279" t="str">
            <v>Public School District</v>
          </cell>
          <cell r="E279" t="str">
            <v>Superintendent</v>
          </cell>
          <cell r="F279" t="str">
            <v>Mark Garceau</v>
          </cell>
          <cell r="G279" t="str">
            <v>4 Maple Road</v>
          </cell>
          <cell r="H279">
            <v>0</v>
          </cell>
          <cell r="I279" t="str">
            <v>Oxford</v>
          </cell>
          <cell r="J279" t="str">
            <v>MA</v>
          </cell>
          <cell r="K279" t="str">
            <v>01540</v>
          </cell>
          <cell r="L279" t="str">
            <v>Level 3</v>
          </cell>
        </row>
        <row r="280">
          <cell r="A280">
            <v>280</v>
          </cell>
          <cell r="B280" t="str">
            <v>02270000</v>
          </cell>
          <cell r="C280" t="str">
            <v>Palmer</v>
          </cell>
          <cell r="D280" t="str">
            <v>Public School District</v>
          </cell>
          <cell r="E280" t="str">
            <v>Superintendent</v>
          </cell>
          <cell r="F280" t="str">
            <v>Patricia Gardner</v>
          </cell>
          <cell r="G280" t="str">
            <v>24 Converse Street</v>
          </cell>
          <cell r="H280" t="str">
            <v>c/o Suite 1</v>
          </cell>
          <cell r="I280" t="str">
            <v>Palmer</v>
          </cell>
          <cell r="J280" t="str">
            <v>MA</v>
          </cell>
          <cell r="K280" t="str">
            <v>01069</v>
          </cell>
          <cell r="L280" t="str">
            <v>Level 3</v>
          </cell>
        </row>
        <row r="281">
          <cell r="A281">
            <v>281</v>
          </cell>
          <cell r="B281" t="str">
            <v>08600000</v>
          </cell>
          <cell r="C281" t="str">
            <v>Pathfinder Regional Vocational Technical</v>
          </cell>
          <cell r="D281" t="str">
            <v>Public School District</v>
          </cell>
          <cell r="E281" t="str">
            <v>Superintendent</v>
          </cell>
          <cell r="F281" t="str">
            <v>Gerald Paist</v>
          </cell>
          <cell r="G281" t="str">
            <v>240 Sykes Street</v>
          </cell>
          <cell r="H281">
            <v>0</v>
          </cell>
          <cell r="I281" t="str">
            <v>Palmer</v>
          </cell>
          <cell r="J281" t="str">
            <v>MA</v>
          </cell>
          <cell r="K281" t="str">
            <v>01069</v>
          </cell>
          <cell r="L281" t="str">
            <v>Level 3</v>
          </cell>
        </row>
        <row r="282">
          <cell r="A282">
            <v>282</v>
          </cell>
          <cell r="B282" t="str">
            <v>35010000</v>
          </cell>
          <cell r="C282" t="str">
            <v>Paulo Freire Social Justice Charter School (District)</v>
          </cell>
          <cell r="D282" t="str">
            <v>Charter District</v>
          </cell>
          <cell r="E282" t="str">
            <v>Charter School Leader</v>
          </cell>
          <cell r="F282" t="str">
            <v>Bob Brick</v>
          </cell>
          <cell r="G282" t="str">
            <v>161 Lower Westfield ROad</v>
          </cell>
          <cell r="H282">
            <v>0</v>
          </cell>
          <cell r="I282" t="str">
            <v>Holyoke</v>
          </cell>
          <cell r="J282" t="str">
            <v>MA</v>
          </cell>
          <cell r="K282" t="str">
            <v>01040</v>
          </cell>
          <cell r="L282" t="str">
            <v>---</v>
          </cell>
        </row>
        <row r="283">
          <cell r="A283">
            <v>283</v>
          </cell>
          <cell r="B283" t="str">
            <v>02290000</v>
          </cell>
          <cell r="C283" t="str">
            <v>Peabody</v>
          </cell>
          <cell r="D283" t="str">
            <v>Public School District</v>
          </cell>
          <cell r="E283" t="str">
            <v>Superintendent</v>
          </cell>
          <cell r="F283" t="str">
            <v>Herbert Levine</v>
          </cell>
          <cell r="G283" t="str">
            <v>21 Johnson Street</v>
          </cell>
          <cell r="H283">
            <v>0</v>
          </cell>
          <cell r="I283" t="str">
            <v>Peabody</v>
          </cell>
          <cell r="J283" t="str">
            <v>MA</v>
          </cell>
          <cell r="K283" t="str">
            <v>01960</v>
          </cell>
          <cell r="L283" t="str">
            <v>Level 3</v>
          </cell>
        </row>
        <row r="284">
          <cell r="A284">
            <v>284</v>
          </cell>
          <cell r="B284" t="str">
            <v>02300000</v>
          </cell>
          <cell r="C284" t="str">
            <v>Pelham</v>
          </cell>
          <cell r="D284" t="str">
            <v>Public School District</v>
          </cell>
          <cell r="E284" t="str">
            <v>Superintendent</v>
          </cell>
          <cell r="F284" t="str">
            <v>Maria Geryk</v>
          </cell>
          <cell r="G284" t="str">
            <v>170 Chestnut Street</v>
          </cell>
          <cell r="H284" t="str">
            <v>Business Office</v>
          </cell>
          <cell r="I284" t="str">
            <v>Amherst</v>
          </cell>
          <cell r="J284" t="str">
            <v>MA</v>
          </cell>
          <cell r="K284" t="str">
            <v>01002</v>
          </cell>
          <cell r="L284" t="str">
            <v>Level 1</v>
          </cell>
        </row>
        <row r="285">
          <cell r="A285">
            <v>285</v>
          </cell>
          <cell r="B285" t="str">
            <v>02310000</v>
          </cell>
          <cell r="C285" t="str">
            <v>Pembroke</v>
          </cell>
          <cell r="D285" t="str">
            <v>Public School District</v>
          </cell>
          <cell r="E285" t="str">
            <v>Superintendent</v>
          </cell>
          <cell r="F285" t="str">
            <v>Erin Obey</v>
          </cell>
          <cell r="G285" t="str">
            <v>72 Pilgrim Road</v>
          </cell>
          <cell r="H285" t="str">
            <v>Office of the Superintendent</v>
          </cell>
          <cell r="I285" t="str">
            <v>Pembroke</v>
          </cell>
          <cell r="J285" t="str">
            <v>MA</v>
          </cell>
          <cell r="K285" t="str">
            <v>02359</v>
          </cell>
          <cell r="L285" t="str">
            <v>Level 2</v>
          </cell>
        </row>
        <row r="286">
          <cell r="A286">
            <v>286</v>
          </cell>
          <cell r="B286" t="str">
            <v>07450000</v>
          </cell>
          <cell r="C286" t="str">
            <v>Pentucket</v>
          </cell>
          <cell r="D286" t="str">
            <v>Public School District</v>
          </cell>
          <cell r="E286" t="str">
            <v>Superintendent</v>
          </cell>
          <cell r="F286" t="str">
            <v>Jeffrey Mulqueen</v>
          </cell>
          <cell r="G286" t="str">
            <v>22 Main Street</v>
          </cell>
          <cell r="H286">
            <v>0</v>
          </cell>
          <cell r="I286" t="str">
            <v>West Newbury</v>
          </cell>
          <cell r="J286" t="str">
            <v>MA</v>
          </cell>
          <cell r="K286" t="str">
            <v>01985</v>
          </cell>
          <cell r="L286" t="str">
            <v>Level 2</v>
          </cell>
        </row>
        <row r="287">
          <cell r="A287">
            <v>287</v>
          </cell>
          <cell r="B287" t="str">
            <v>02340000</v>
          </cell>
          <cell r="C287" t="str">
            <v>Petersham</v>
          </cell>
          <cell r="D287" t="str">
            <v>Public School District</v>
          </cell>
          <cell r="E287" t="str">
            <v>Superintendent</v>
          </cell>
          <cell r="F287" t="str">
            <v>Tari Thomas</v>
          </cell>
          <cell r="G287" t="str">
            <v>P O Box 148</v>
          </cell>
          <cell r="H287">
            <v>0</v>
          </cell>
          <cell r="I287" t="str">
            <v>Petersham</v>
          </cell>
          <cell r="J287" t="str">
            <v>MA</v>
          </cell>
          <cell r="K287" t="str">
            <v>01366</v>
          </cell>
          <cell r="L287" t="str">
            <v>Level 2</v>
          </cell>
        </row>
        <row r="288">
          <cell r="A288">
            <v>288</v>
          </cell>
          <cell r="B288" t="str">
            <v>35080000</v>
          </cell>
          <cell r="C288" t="str">
            <v>Phoenix Academy Public Charter High School Springfield (District)</v>
          </cell>
          <cell r="D288" t="str">
            <v>Charter District</v>
          </cell>
          <cell r="E288" t="str">
            <v>Charter School Leader</v>
          </cell>
          <cell r="F288" t="str">
            <v>Mickey Buhl</v>
          </cell>
          <cell r="G288" t="str">
            <v>65 Lincoln Street</v>
          </cell>
          <cell r="H288">
            <v>0</v>
          </cell>
          <cell r="I288" t="str">
            <v>Springfield</v>
          </cell>
          <cell r="J288" t="str">
            <v>MA</v>
          </cell>
          <cell r="K288" t="str">
            <v>01105</v>
          </cell>
          <cell r="L288" t="str">
            <v>---</v>
          </cell>
        </row>
        <row r="289">
          <cell r="A289">
            <v>289</v>
          </cell>
          <cell r="B289" t="str">
            <v>04930000</v>
          </cell>
          <cell r="C289" t="str">
            <v>Phoenix Charter Academy</v>
          </cell>
          <cell r="D289" t="str">
            <v>Charter District</v>
          </cell>
          <cell r="E289" t="str">
            <v>Charter School Leader</v>
          </cell>
          <cell r="F289" t="str">
            <v>Beth Anderson</v>
          </cell>
          <cell r="G289" t="str">
            <v>59 Nichols St</v>
          </cell>
          <cell r="H289">
            <v>0</v>
          </cell>
          <cell r="I289" t="str">
            <v>Chelsea</v>
          </cell>
          <cell r="J289" t="str">
            <v>MA</v>
          </cell>
          <cell r="K289" t="str">
            <v>02150</v>
          </cell>
          <cell r="L289" t="str">
            <v>Level 3</v>
          </cell>
        </row>
        <row r="290">
          <cell r="A290">
            <v>290</v>
          </cell>
          <cell r="B290" t="str">
            <v>04940000</v>
          </cell>
          <cell r="C290" t="str">
            <v>Pioneer Charter School of Science</v>
          </cell>
          <cell r="D290" t="str">
            <v>Charter District</v>
          </cell>
          <cell r="E290" t="str">
            <v>Charter School Leader</v>
          </cell>
          <cell r="F290" t="str">
            <v>Barish Icin</v>
          </cell>
          <cell r="G290" t="str">
            <v>51-59 Summer Street</v>
          </cell>
          <cell r="H290">
            <v>0</v>
          </cell>
          <cell r="I290" t="str">
            <v>Everett</v>
          </cell>
          <cell r="J290" t="str">
            <v>MA</v>
          </cell>
          <cell r="K290" t="str">
            <v>02149</v>
          </cell>
          <cell r="L290" t="str">
            <v>Level 1</v>
          </cell>
        </row>
        <row r="291">
          <cell r="A291">
            <v>291</v>
          </cell>
          <cell r="B291" t="str">
            <v>35060000</v>
          </cell>
          <cell r="C291" t="str">
            <v>Pioneer Charter School of Science II (PCSS-II) (District)</v>
          </cell>
          <cell r="D291" t="str">
            <v>Charter District</v>
          </cell>
          <cell r="E291" t="str">
            <v>Charter School Leader</v>
          </cell>
          <cell r="F291" t="str">
            <v>Barish Icin</v>
          </cell>
          <cell r="G291" t="str">
            <v>97 Main Street</v>
          </cell>
          <cell r="H291">
            <v>0</v>
          </cell>
          <cell r="I291" t="str">
            <v>Saugus</v>
          </cell>
          <cell r="J291" t="str">
            <v>MA</v>
          </cell>
          <cell r="K291" t="str">
            <v>01906</v>
          </cell>
          <cell r="L291" t="str">
            <v>---</v>
          </cell>
        </row>
        <row r="292">
          <cell r="A292">
            <v>292</v>
          </cell>
          <cell r="B292" t="str">
            <v>07500000</v>
          </cell>
          <cell r="C292" t="str">
            <v>Pioneer Valley</v>
          </cell>
          <cell r="D292" t="str">
            <v>Public School District</v>
          </cell>
          <cell r="E292" t="str">
            <v>Superintendent</v>
          </cell>
          <cell r="F292" t="str">
            <v>Ruth Miller</v>
          </cell>
          <cell r="G292" t="str">
            <v>97 F Sumner Turner Rd</v>
          </cell>
          <cell r="H292">
            <v>0</v>
          </cell>
          <cell r="I292" t="str">
            <v>Northfield</v>
          </cell>
          <cell r="J292" t="str">
            <v>MA</v>
          </cell>
          <cell r="K292" t="str">
            <v>01360</v>
          </cell>
          <cell r="L292" t="str">
            <v>Level 2</v>
          </cell>
        </row>
        <row r="293">
          <cell r="A293">
            <v>293</v>
          </cell>
          <cell r="B293" t="str">
            <v>04970000</v>
          </cell>
          <cell r="C293" t="str">
            <v>Pioneer Valley Chinese Immersion Charte</v>
          </cell>
          <cell r="D293" t="str">
            <v>Charter District</v>
          </cell>
          <cell r="E293" t="str">
            <v>Charter School Leader</v>
          </cell>
          <cell r="F293" t="str">
            <v>Kathleen Wang</v>
          </cell>
          <cell r="G293" t="str">
            <v>317 Russell Street</v>
          </cell>
          <cell r="H293">
            <v>0</v>
          </cell>
          <cell r="I293" t="str">
            <v>Hadley</v>
          </cell>
          <cell r="J293" t="str">
            <v>MA</v>
          </cell>
          <cell r="K293" t="str">
            <v>01035</v>
          </cell>
          <cell r="L293" t="str">
            <v>Level 1</v>
          </cell>
        </row>
        <row r="294">
          <cell r="A294">
            <v>294</v>
          </cell>
          <cell r="B294" t="str">
            <v>04790000</v>
          </cell>
          <cell r="C294" t="str">
            <v>Pioneer Valley Performing Arts Charter Public</v>
          </cell>
          <cell r="D294" t="str">
            <v>Charter District</v>
          </cell>
          <cell r="E294" t="str">
            <v>Charter School Leader</v>
          </cell>
          <cell r="F294" t="str">
            <v>Scott Goldman</v>
          </cell>
          <cell r="G294" t="str">
            <v>15 Mulligan Drive</v>
          </cell>
          <cell r="H294">
            <v>0</v>
          </cell>
          <cell r="I294" t="str">
            <v>South Hadley</v>
          </cell>
          <cell r="J294" t="str">
            <v>MA</v>
          </cell>
          <cell r="K294" t="str">
            <v>01075</v>
          </cell>
          <cell r="L294" t="str">
            <v>Level 2</v>
          </cell>
        </row>
        <row r="295">
          <cell r="A295">
            <v>295</v>
          </cell>
          <cell r="B295" t="str">
            <v>02360000</v>
          </cell>
          <cell r="C295" t="str">
            <v>Pittsfield</v>
          </cell>
          <cell r="D295" t="str">
            <v>Public School District</v>
          </cell>
          <cell r="E295" t="str">
            <v>Superintendent</v>
          </cell>
          <cell r="F295" t="str">
            <v>Jason Mccandless</v>
          </cell>
          <cell r="G295" t="str">
            <v>269 First Street</v>
          </cell>
          <cell r="H295">
            <v>0</v>
          </cell>
          <cell r="I295" t="str">
            <v>Pittsfield</v>
          </cell>
          <cell r="J295" t="str">
            <v>MA</v>
          </cell>
          <cell r="K295" t="str">
            <v>01201</v>
          </cell>
          <cell r="L295" t="str">
            <v>Level 3</v>
          </cell>
        </row>
        <row r="296">
          <cell r="A296">
            <v>296</v>
          </cell>
          <cell r="B296" t="str">
            <v>02380000</v>
          </cell>
          <cell r="C296" t="str">
            <v>Plainville</v>
          </cell>
          <cell r="D296" t="str">
            <v>Public School District</v>
          </cell>
          <cell r="E296" t="str">
            <v>Superintendent</v>
          </cell>
          <cell r="F296" t="str">
            <v>David Raiche</v>
          </cell>
          <cell r="G296" t="str">
            <v>68 Messenger Street</v>
          </cell>
          <cell r="H296">
            <v>0</v>
          </cell>
          <cell r="I296" t="str">
            <v>Plainville</v>
          </cell>
          <cell r="J296" t="str">
            <v>MA</v>
          </cell>
          <cell r="K296" t="str">
            <v>02762</v>
          </cell>
          <cell r="L296" t="str">
            <v>Level 2</v>
          </cell>
        </row>
        <row r="297">
          <cell r="A297">
            <v>297</v>
          </cell>
          <cell r="B297" t="str">
            <v>02390000</v>
          </cell>
          <cell r="C297" t="str">
            <v>Plymouth</v>
          </cell>
          <cell r="D297" t="str">
            <v>Public School District</v>
          </cell>
          <cell r="E297" t="str">
            <v>Superintendent</v>
          </cell>
          <cell r="F297" t="str">
            <v>Gary Maestas</v>
          </cell>
          <cell r="G297" t="str">
            <v>253 South Meadow Rd</v>
          </cell>
          <cell r="H297">
            <v>0</v>
          </cell>
          <cell r="I297" t="str">
            <v>Plymouth</v>
          </cell>
          <cell r="J297" t="str">
            <v>MA</v>
          </cell>
          <cell r="K297" t="str">
            <v>02360</v>
          </cell>
          <cell r="L297" t="str">
            <v>Level 2</v>
          </cell>
        </row>
        <row r="298">
          <cell r="A298">
            <v>298</v>
          </cell>
          <cell r="B298" t="str">
            <v>02400000</v>
          </cell>
          <cell r="C298" t="str">
            <v>Plympton</v>
          </cell>
          <cell r="D298" t="str">
            <v>Public School District</v>
          </cell>
          <cell r="E298" t="str">
            <v>Superintendent</v>
          </cell>
          <cell r="F298" t="str">
            <v>Joy Blackwood</v>
          </cell>
          <cell r="G298" t="str">
            <v>250 Pembroke Street</v>
          </cell>
          <cell r="H298">
            <v>0</v>
          </cell>
          <cell r="I298" t="str">
            <v>Kingston</v>
          </cell>
          <cell r="J298" t="str">
            <v>MA</v>
          </cell>
          <cell r="K298" t="str">
            <v>02364</v>
          </cell>
          <cell r="L298" t="str">
            <v>Level 1</v>
          </cell>
        </row>
        <row r="299">
          <cell r="A299">
            <v>299</v>
          </cell>
          <cell r="B299" t="str">
            <v>04870000</v>
          </cell>
          <cell r="C299" t="str">
            <v>Prospect Hill Academy Charter</v>
          </cell>
          <cell r="D299" t="str">
            <v>Charter District</v>
          </cell>
          <cell r="E299" t="str">
            <v>Charter School Leader</v>
          </cell>
          <cell r="F299" t="str">
            <v>Angela Allen</v>
          </cell>
          <cell r="G299" t="str">
            <v>50 Essex Street</v>
          </cell>
          <cell r="H299">
            <v>0</v>
          </cell>
          <cell r="I299" t="str">
            <v>Cambridge</v>
          </cell>
          <cell r="J299" t="str">
            <v>MA</v>
          </cell>
          <cell r="K299" t="str">
            <v>02139</v>
          </cell>
          <cell r="L299" t="str">
            <v>Level 2</v>
          </cell>
        </row>
        <row r="300">
          <cell r="A300">
            <v>300</v>
          </cell>
          <cell r="B300" t="str">
            <v>02420000</v>
          </cell>
          <cell r="C300" t="str">
            <v>Provincetown</v>
          </cell>
          <cell r="D300" t="str">
            <v>Public School District</v>
          </cell>
          <cell r="E300" t="str">
            <v>Superintendent</v>
          </cell>
          <cell r="F300" t="str">
            <v>Beth Singer</v>
          </cell>
          <cell r="G300" t="str">
            <v>12 Winslow Street</v>
          </cell>
          <cell r="H300">
            <v>0</v>
          </cell>
          <cell r="I300" t="str">
            <v>Provincetown</v>
          </cell>
          <cell r="J300" t="str">
            <v>MA</v>
          </cell>
          <cell r="K300" t="str">
            <v>02657</v>
          </cell>
          <cell r="L300" t="str">
            <v>Level 2</v>
          </cell>
        </row>
        <row r="301">
          <cell r="A301">
            <v>301</v>
          </cell>
          <cell r="B301" t="str">
            <v>07530000</v>
          </cell>
          <cell r="C301" t="str">
            <v>Quabbin</v>
          </cell>
          <cell r="D301" t="str">
            <v>Public School District</v>
          </cell>
          <cell r="E301" t="str">
            <v>Superintendent</v>
          </cell>
          <cell r="F301" t="str">
            <v>Maureen Marshall</v>
          </cell>
          <cell r="G301" t="str">
            <v>872 South Street</v>
          </cell>
          <cell r="H301">
            <v>0</v>
          </cell>
          <cell r="I301" t="str">
            <v>Barre</v>
          </cell>
          <cell r="J301" t="str">
            <v>MA</v>
          </cell>
          <cell r="K301" t="str">
            <v>01005</v>
          </cell>
          <cell r="L301" t="str">
            <v>Level 2</v>
          </cell>
        </row>
        <row r="302">
          <cell r="A302">
            <v>302</v>
          </cell>
          <cell r="B302" t="str">
            <v>07780000</v>
          </cell>
          <cell r="C302" t="str">
            <v>Quaboag Regional</v>
          </cell>
          <cell r="D302" t="str">
            <v>Public School District</v>
          </cell>
          <cell r="E302" t="str">
            <v>Superintendent</v>
          </cell>
          <cell r="F302" t="str">
            <v>Brett Kustigian</v>
          </cell>
          <cell r="G302" t="str">
            <v>284 Old West Brookfield Road</v>
          </cell>
          <cell r="H302" t="str">
            <v>PO Box 1538</v>
          </cell>
          <cell r="I302" t="str">
            <v>Warren</v>
          </cell>
          <cell r="J302" t="str">
            <v>MA</v>
          </cell>
          <cell r="K302" t="str">
            <v>01083</v>
          </cell>
          <cell r="L302" t="str">
            <v>Level 2</v>
          </cell>
        </row>
        <row r="303">
          <cell r="A303">
            <v>303</v>
          </cell>
          <cell r="B303" t="str">
            <v>02430000</v>
          </cell>
          <cell r="C303" t="str">
            <v>Quincy</v>
          </cell>
          <cell r="D303" t="str">
            <v>Public School District</v>
          </cell>
          <cell r="E303" t="str">
            <v>Superintendent</v>
          </cell>
          <cell r="F303" t="str">
            <v>Richard Decristofaro</v>
          </cell>
          <cell r="G303" t="str">
            <v>34 Coddington Street</v>
          </cell>
          <cell r="H303">
            <v>0</v>
          </cell>
          <cell r="I303" t="str">
            <v>Quincy</v>
          </cell>
          <cell r="J303" t="str">
            <v>MA</v>
          </cell>
          <cell r="K303" t="str">
            <v>02169</v>
          </cell>
          <cell r="L303" t="str">
            <v>Level 3</v>
          </cell>
        </row>
        <row r="304">
          <cell r="A304">
            <v>304</v>
          </cell>
          <cell r="B304" t="str">
            <v>07550000</v>
          </cell>
          <cell r="C304" t="str">
            <v>Ralph C Mahar</v>
          </cell>
          <cell r="D304" t="str">
            <v>Public School District</v>
          </cell>
          <cell r="E304" t="str">
            <v>Superintendent</v>
          </cell>
          <cell r="F304" t="str">
            <v>Tari Thomas</v>
          </cell>
          <cell r="G304" t="str">
            <v>507 South Main Street</v>
          </cell>
          <cell r="H304">
            <v>0</v>
          </cell>
          <cell r="I304" t="str">
            <v>Orange</v>
          </cell>
          <cell r="J304" t="str">
            <v>MA</v>
          </cell>
          <cell r="K304" t="str">
            <v>01364</v>
          </cell>
          <cell r="L304" t="str">
            <v>Level 2</v>
          </cell>
        </row>
        <row r="305">
          <cell r="A305">
            <v>305</v>
          </cell>
          <cell r="B305" t="str">
            <v>02440000</v>
          </cell>
          <cell r="C305" t="str">
            <v>Randolph</v>
          </cell>
          <cell r="D305" t="str">
            <v>Public School District</v>
          </cell>
          <cell r="E305" t="str">
            <v>Superintendent</v>
          </cell>
          <cell r="F305" t="str">
            <v>Thomas Anderson</v>
          </cell>
          <cell r="G305" t="str">
            <v>40 Highland Avenue</v>
          </cell>
          <cell r="H305">
            <v>0</v>
          </cell>
          <cell r="I305" t="str">
            <v>Randolph</v>
          </cell>
          <cell r="J305" t="str">
            <v>MA</v>
          </cell>
          <cell r="K305" t="str">
            <v>02368</v>
          </cell>
          <cell r="L305" t="str">
            <v>Level 4</v>
          </cell>
        </row>
        <row r="306">
          <cell r="A306">
            <v>306</v>
          </cell>
          <cell r="B306" t="str">
            <v>02460000</v>
          </cell>
          <cell r="C306" t="str">
            <v>Reading</v>
          </cell>
          <cell r="D306" t="str">
            <v>Public School District</v>
          </cell>
          <cell r="E306" t="str">
            <v>Superintendent</v>
          </cell>
          <cell r="F306" t="str">
            <v>John Doherty</v>
          </cell>
          <cell r="G306" t="str">
            <v>82 Oakland Road</v>
          </cell>
          <cell r="H306">
            <v>0</v>
          </cell>
          <cell r="I306" t="str">
            <v>Reading</v>
          </cell>
          <cell r="J306" t="str">
            <v>MA</v>
          </cell>
          <cell r="K306" t="str">
            <v>01867</v>
          </cell>
          <cell r="L306" t="str">
            <v>Level 3</v>
          </cell>
        </row>
        <row r="307">
          <cell r="A307">
            <v>307</v>
          </cell>
          <cell r="B307" t="str">
            <v>02480000</v>
          </cell>
          <cell r="C307" t="str">
            <v>Revere</v>
          </cell>
          <cell r="D307" t="str">
            <v>Public School District</v>
          </cell>
          <cell r="E307" t="str">
            <v>Superintendent</v>
          </cell>
          <cell r="F307" t="str">
            <v>Dianne Kelly</v>
          </cell>
          <cell r="G307" t="str">
            <v>101 School Street</v>
          </cell>
          <cell r="H307">
            <v>0</v>
          </cell>
          <cell r="I307" t="str">
            <v>Revere</v>
          </cell>
          <cell r="J307" t="str">
            <v>MA</v>
          </cell>
          <cell r="K307" t="str">
            <v>02151</v>
          </cell>
          <cell r="L307" t="str">
            <v>Level 2</v>
          </cell>
        </row>
        <row r="308">
          <cell r="A308">
            <v>308</v>
          </cell>
          <cell r="B308" t="str">
            <v>02490000</v>
          </cell>
          <cell r="C308" t="str">
            <v>Richmond</v>
          </cell>
          <cell r="D308" t="str">
            <v>Public School District</v>
          </cell>
          <cell r="E308" t="str">
            <v>Superintendent</v>
          </cell>
          <cell r="F308" t="str">
            <v>William Cameron</v>
          </cell>
          <cell r="G308" t="str">
            <v>1831 State Road</v>
          </cell>
          <cell r="H308">
            <v>0</v>
          </cell>
          <cell r="I308" t="str">
            <v>Richmond</v>
          </cell>
          <cell r="J308" t="str">
            <v>MA</v>
          </cell>
          <cell r="K308" t="str">
            <v>01254</v>
          </cell>
          <cell r="L308" t="str">
            <v>Level 1</v>
          </cell>
        </row>
        <row r="309">
          <cell r="A309">
            <v>309</v>
          </cell>
          <cell r="B309" t="str">
            <v>04830000</v>
          </cell>
          <cell r="C309" t="str">
            <v>Rising Tide Charter Public</v>
          </cell>
          <cell r="D309" t="str">
            <v>Charter District</v>
          </cell>
          <cell r="E309" t="str">
            <v>Charter School Leader</v>
          </cell>
          <cell r="F309" t="str">
            <v>Jill Crafts</v>
          </cell>
          <cell r="G309" t="str">
            <v>6 Resnik Road</v>
          </cell>
          <cell r="H309">
            <v>0</v>
          </cell>
          <cell r="I309" t="str">
            <v>Plymouth</v>
          </cell>
          <cell r="J309" t="str">
            <v>MA</v>
          </cell>
          <cell r="K309" t="str">
            <v>02360</v>
          </cell>
          <cell r="L309" t="str">
            <v>Level 2</v>
          </cell>
        </row>
        <row r="310">
          <cell r="A310">
            <v>310</v>
          </cell>
          <cell r="B310" t="str">
            <v>04820000</v>
          </cell>
          <cell r="C310" t="str">
            <v>River Valley Charter</v>
          </cell>
          <cell r="D310" t="str">
            <v>Charter District</v>
          </cell>
          <cell r="E310" t="str">
            <v>Charter School Leader</v>
          </cell>
          <cell r="F310" t="str">
            <v>Andrew Willemsen</v>
          </cell>
          <cell r="G310" t="str">
            <v>2 Perry Way</v>
          </cell>
          <cell r="H310">
            <v>0</v>
          </cell>
          <cell r="I310" t="str">
            <v>Newburyport</v>
          </cell>
          <cell r="J310" t="str">
            <v>MA</v>
          </cell>
          <cell r="K310" t="str">
            <v>01950</v>
          </cell>
          <cell r="L310" t="str">
            <v>Level 1</v>
          </cell>
        </row>
        <row r="311">
          <cell r="A311">
            <v>311</v>
          </cell>
          <cell r="B311" t="str">
            <v>02500000</v>
          </cell>
          <cell r="C311" t="str">
            <v>Rochester</v>
          </cell>
          <cell r="D311" t="str">
            <v>Public School District</v>
          </cell>
          <cell r="E311" t="str">
            <v>Superintendent</v>
          </cell>
          <cell r="F311" t="str">
            <v>Douglas White</v>
          </cell>
          <cell r="G311" t="str">
            <v>135 Marion Rd</v>
          </cell>
          <cell r="H311">
            <v>0</v>
          </cell>
          <cell r="I311" t="str">
            <v>Mattapoisett</v>
          </cell>
          <cell r="J311" t="str">
            <v>MA</v>
          </cell>
          <cell r="K311" t="str">
            <v>02739</v>
          </cell>
          <cell r="L311" t="str">
            <v>Level 2</v>
          </cell>
        </row>
        <row r="312">
          <cell r="A312">
            <v>312</v>
          </cell>
          <cell r="B312" t="str">
            <v>02510000</v>
          </cell>
          <cell r="C312" t="str">
            <v>Rockland</v>
          </cell>
          <cell r="D312" t="str">
            <v>Public School District</v>
          </cell>
          <cell r="E312" t="str">
            <v>Superintendent</v>
          </cell>
          <cell r="F312" t="str">
            <v>John Retchless</v>
          </cell>
          <cell r="G312" t="str">
            <v>34 MacKinlay Way</v>
          </cell>
          <cell r="H312">
            <v>0</v>
          </cell>
          <cell r="I312" t="str">
            <v>Rockland</v>
          </cell>
          <cell r="J312" t="str">
            <v>MA</v>
          </cell>
          <cell r="K312" t="str">
            <v>02370</v>
          </cell>
          <cell r="L312" t="str">
            <v>Level 2</v>
          </cell>
        </row>
        <row r="313">
          <cell r="A313">
            <v>313</v>
          </cell>
          <cell r="B313" t="str">
            <v>02520000</v>
          </cell>
          <cell r="C313" t="str">
            <v>Rockport</v>
          </cell>
          <cell r="D313" t="str">
            <v>Public School District</v>
          </cell>
          <cell r="E313" t="str">
            <v>Superintendent</v>
          </cell>
          <cell r="F313" t="str">
            <v>Robert Liebow</v>
          </cell>
          <cell r="G313" t="str">
            <v>24 Jerdens Lane</v>
          </cell>
          <cell r="H313">
            <v>0</v>
          </cell>
          <cell r="I313" t="str">
            <v>Rockport</v>
          </cell>
          <cell r="J313" t="str">
            <v>MA</v>
          </cell>
          <cell r="K313" t="str">
            <v>01966</v>
          </cell>
          <cell r="L313" t="str">
            <v>Level 2</v>
          </cell>
        </row>
        <row r="314">
          <cell r="A314">
            <v>314</v>
          </cell>
          <cell r="B314" t="str">
            <v>02530000</v>
          </cell>
          <cell r="C314" t="str">
            <v>Rowe</v>
          </cell>
          <cell r="D314" t="str">
            <v>Public School District</v>
          </cell>
          <cell r="E314" t="str">
            <v>Superintendent</v>
          </cell>
          <cell r="F314" t="str">
            <v>Jon Lev</v>
          </cell>
          <cell r="G314" t="str">
            <v>24 Ashfield Rd</v>
          </cell>
          <cell r="H314">
            <v>0</v>
          </cell>
          <cell r="I314" t="str">
            <v>Shelburne Falls</v>
          </cell>
          <cell r="J314" t="str">
            <v>MA</v>
          </cell>
          <cell r="K314" t="str">
            <v>01370</v>
          </cell>
          <cell r="L314" t="str">
            <v>Level 1</v>
          </cell>
        </row>
        <row r="315">
          <cell r="A315">
            <v>315</v>
          </cell>
          <cell r="B315" t="str">
            <v>04840000</v>
          </cell>
          <cell r="C315" t="str">
            <v>Roxbury Preparatory Charter</v>
          </cell>
          <cell r="D315" t="str">
            <v>Charter District</v>
          </cell>
          <cell r="E315" t="str">
            <v>Charter School Leader</v>
          </cell>
          <cell r="F315" t="str">
            <v>Anna Hall</v>
          </cell>
          <cell r="G315" t="str">
            <v>120 Fisher Avenue</v>
          </cell>
          <cell r="H315">
            <v>0</v>
          </cell>
          <cell r="I315" t="str">
            <v>Roxbury</v>
          </cell>
          <cell r="J315" t="str">
            <v>MA</v>
          </cell>
          <cell r="K315" t="str">
            <v>02120</v>
          </cell>
          <cell r="L315" t="str">
            <v>Level 1</v>
          </cell>
        </row>
        <row r="316">
          <cell r="A316">
            <v>316</v>
          </cell>
          <cell r="B316" t="str">
            <v>04410000</v>
          </cell>
          <cell r="C316" t="str">
            <v>Sabis International Charter</v>
          </cell>
          <cell r="D316" t="str">
            <v>Charter District</v>
          </cell>
          <cell r="E316" t="str">
            <v>Charter School Leader</v>
          </cell>
          <cell r="F316" t="str">
            <v>Karen Reuter</v>
          </cell>
          <cell r="G316" t="str">
            <v>160 Joan Street</v>
          </cell>
          <cell r="H316">
            <v>0</v>
          </cell>
          <cell r="I316" t="str">
            <v>Springfield</v>
          </cell>
          <cell r="J316" t="str">
            <v>MA</v>
          </cell>
          <cell r="K316" t="str">
            <v>01129</v>
          </cell>
          <cell r="L316" t="str">
            <v>Level 2</v>
          </cell>
        </row>
        <row r="317">
          <cell r="A317">
            <v>317</v>
          </cell>
          <cell r="B317" t="str">
            <v>02580000</v>
          </cell>
          <cell r="C317" t="str">
            <v>Salem</v>
          </cell>
          <cell r="D317" t="str">
            <v>Public School District</v>
          </cell>
          <cell r="E317" t="str">
            <v>Superintendent</v>
          </cell>
          <cell r="F317" t="str">
            <v>Margarita Ruiz</v>
          </cell>
          <cell r="G317" t="str">
            <v>29 Highland Avenue</v>
          </cell>
          <cell r="H317">
            <v>0</v>
          </cell>
          <cell r="I317" t="str">
            <v>Salem</v>
          </cell>
          <cell r="J317" t="str">
            <v>MA</v>
          </cell>
          <cell r="K317" t="str">
            <v>01970</v>
          </cell>
          <cell r="L317" t="str">
            <v>Level 4</v>
          </cell>
        </row>
        <row r="318">
          <cell r="A318">
            <v>318</v>
          </cell>
          <cell r="B318" t="str">
            <v>04850000</v>
          </cell>
          <cell r="C318" t="str">
            <v>Salem Academy Charter</v>
          </cell>
          <cell r="D318" t="str">
            <v>Charter District</v>
          </cell>
          <cell r="E318" t="str">
            <v>Charter School Leader</v>
          </cell>
          <cell r="F318" t="str">
            <v>Sean O'Neil</v>
          </cell>
          <cell r="G318" t="str">
            <v>45 Congress Street</v>
          </cell>
          <cell r="H318" t="str">
            <v>c/o Shetland Pk</v>
          </cell>
          <cell r="I318" t="str">
            <v>Salem</v>
          </cell>
          <cell r="J318" t="str">
            <v>MA</v>
          </cell>
          <cell r="K318" t="str">
            <v>01970</v>
          </cell>
          <cell r="L318" t="str">
            <v>Level 1</v>
          </cell>
        </row>
        <row r="319">
          <cell r="A319">
            <v>319</v>
          </cell>
          <cell r="B319" t="str">
            <v>02610000</v>
          </cell>
          <cell r="C319" t="str">
            <v>Sandwich</v>
          </cell>
          <cell r="D319" t="str">
            <v>Public School District</v>
          </cell>
          <cell r="E319" t="str">
            <v>Superintendent</v>
          </cell>
          <cell r="F319" t="str">
            <v>Richard Canfield</v>
          </cell>
          <cell r="G319" t="str">
            <v>33 Water Street</v>
          </cell>
          <cell r="H319">
            <v>0</v>
          </cell>
          <cell r="I319" t="str">
            <v>Sandwich</v>
          </cell>
          <cell r="J319" t="str">
            <v>MA</v>
          </cell>
          <cell r="K319" t="str">
            <v>02563</v>
          </cell>
          <cell r="L319" t="str">
            <v>Level 2</v>
          </cell>
        </row>
        <row r="320">
          <cell r="A320">
            <v>320</v>
          </cell>
          <cell r="B320" t="str">
            <v>02620000</v>
          </cell>
          <cell r="C320" t="str">
            <v>Saugus</v>
          </cell>
          <cell r="D320" t="str">
            <v>Public School District</v>
          </cell>
          <cell r="E320" t="str">
            <v>Superintendent</v>
          </cell>
          <cell r="F320" t="str">
            <v>Michael Hashem</v>
          </cell>
          <cell r="G320" t="str">
            <v>23 Main Street</v>
          </cell>
          <cell r="H320">
            <v>0</v>
          </cell>
          <cell r="I320" t="str">
            <v>Saugus</v>
          </cell>
          <cell r="J320" t="str">
            <v>MA</v>
          </cell>
          <cell r="K320" t="str">
            <v>01906</v>
          </cell>
          <cell r="L320" t="str">
            <v>Level 3</v>
          </cell>
        </row>
        <row r="321">
          <cell r="A321">
            <v>321</v>
          </cell>
          <cell r="B321" t="str">
            <v>02630000</v>
          </cell>
          <cell r="C321" t="str">
            <v>Savoy</v>
          </cell>
          <cell r="D321" t="str">
            <v>Public School District</v>
          </cell>
          <cell r="E321" t="str">
            <v>Superintendent</v>
          </cell>
          <cell r="F321" t="str">
            <v>Jon Lev</v>
          </cell>
          <cell r="G321" t="str">
            <v>26 Chapel Road</v>
          </cell>
          <cell r="H321">
            <v>0</v>
          </cell>
          <cell r="I321" t="str">
            <v>Savoy</v>
          </cell>
          <cell r="J321" t="str">
            <v>MA</v>
          </cell>
          <cell r="K321" t="str">
            <v>01256</v>
          </cell>
          <cell r="L321" t="str">
            <v>---</v>
          </cell>
        </row>
        <row r="322">
          <cell r="A322">
            <v>322</v>
          </cell>
          <cell r="B322" t="str">
            <v>02640000</v>
          </cell>
          <cell r="C322" t="str">
            <v>Scituate</v>
          </cell>
          <cell r="D322" t="str">
            <v>Public School District</v>
          </cell>
          <cell r="E322" t="str">
            <v>Superintendent</v>
          </cell>
          <cell r="F322" t="str">
            <v>John McCarthy</v>
          </cell>
          <cell r="G322" t="str">
            <v>606 C J Cushing Hwy</v>
          </cell>
          <cell r="H322">
            <v>0</v>
          </cell>
          <cell r="I322" t="str">
            <v>Scituate</v>
          </cell>
          <cell r="J322" t="str">
            <v>MA</v>
          </cell>
          <cell r="K322" t="str">
            <v>02066</v>
          </cell>
          <cell r="L322" t="str">
            <v>Level 2</v>
          </cell>
        </row>
        <row r="323">
          <cell r="A323">
            <v>323</v>
          </cell>
          <cell r="B323" t="str">
            <v>02650000</v>
          </cell>
          <cell r="C323" t="str">
            <v>Seekonk</v>
          </cell>
          <cell r="D323" t="str">
            <v>Public School District</v>
          </cell>
          <cell r="E323" t="str">
            <v>Superintendent</v>
          </cell>
          <cell r="F323" t="str">
            <v>Arlene Bosco</v>
          </cell>
          <cell r="G323" t="str">
            <v>25 Water Lane</v>
          </cell>
          <cell r="H323">
            <v>0</v>
          </cell>
          <cell r="I323" t="str">
            <v>Seekonk</v>
          </cell>
          <cell r="J323" t="str">
            <v>MA</v>
          </cell>
          <cell r="K323" t="str">
            <v>02771</v>
          </cell>
          <cell r="L323" t="str">
            <v>Level 2</v>
          </cell>
        </row>
        <row r="324">
          <cell r="A324">
            <v>324</v>
          </cell>
          <cell r="B324" t="str">
            <v>04860000</v>
          </cell>
          <cell r="C324" t="str">
            <v>Seven Hills Charter Public</v>
          </cell>
          <cell r="D324" t="str">
            <v>Charter District</v>
          </cell>
          <cell r="E324" t="str">
            <v>Charter School Leader</v>
          </cell>
          <cell r="F324" t="str">
            <v>Krista Piazza</v>
          </cell>
          <cell r="G324" t="str">
            <v>51 Gage Street</v>
          </cell>
          <cell r="H324">
            <v>0</v>
          </cell>
          <cell r="I324" t="str">
            <v>Worcester</v>
          </cell>
          <cell r="J324" t="str">
            <v>MA</v>
          </cell>
          <cell r="K324" t="str">
            <v>01605</v>
          </cell>
          <cell r="L324" t="str">
            <v>Level 1</v>
          </cell>
        </row>
        <row r="325">
          <cell r="A325">
            <v>325</v>
          </cell>
          <cell r="B325" t="str">
            <v>02660000</v>
          </cell>
          <cell r="C325" t="str">
            <v>Sharon</v>
          </cell>
          <cell r="D325" t="str">
            <v>Public School District</v>
          </cell>
          <cell r="E325" t="str">
            <v>Superintendent</v>
          </cell>
          <cell r="F325" t="str">
            <v>Timothy Farmer</v>
          </cell>
          <cell r="G325" t="str">
            <v>75 Mountain Street</v>
          </cell>
          <cell r="H325">
            <v>0</v>
          </cell>
          <cell r="I325" t="str">
            <v>Sharon</v>
          </cell>
          <cell r="J325" t="str">
            <v>MA</v>
          </cell>
          <cell r="K325" t="str">
            <v>02067</v>
          </cell>
          <cell r="L325" t="str">
            <v>Level 2</v>
          </cell>
        </row>
        <row r="326">
          <cell r="A326">
            <v>326</v>
          </cell>
          <cell r="B326" t="str">
            <v>08710000</v>
          </cell>
          <cell r="C326" t="str">
            <v>Shawsheen Valley Regional Vocational Technical</v>
          </cell>
          <cell r="D326" t="str">
            <v>Public School District</v>
          </cell>
          <cell r="E326" t="str">
            <v>Superintendent</v>
          </cell>
          <cell r="F326" t="str">
            <v>Timothy Broadrick</v>
          </cell>
          <cell r="G326" t="str">
            <v>100 Cook Street</v>
          </cell>
          <cell r="H326">
            <v>0</v>
          </cell>
          <cell r="I326" t="str">
            <v>Billerica</v>
          </cell>
          <cell r="J326" t="str">
            <v>MA</v>
          </cell>
          <cell r="K326" t="str">
            <v>01821</v>
          </cell>
          <cell r="L326" t="str">
            <v>Level 1</v>
          </cell>
        </row>
        <row r="327">
          <cell r="A327">
            <v>327</v>
          </cell>
          <cell r="B327" t="str">
            <v>02690000</v>
          </cell>
          <cell r="C327" t="str">
            <v>Sherborn</v>
          </cell>
          <cell r="D327" t="str">
            <v>Public School District</v>
          </cell>
          <cell r="E327" t="str">
            <v>Superintendent</v>
          </cell>
          <cell r="F327" t="str">
            <v>William McAlduff</v>
          </cell>
          <cell r="G327" t="str">
            <v>157 Farm Street</v>
          </cell>
          <cell r="H327">
            <v>0</v>
          </cell>
          <cell r="I327" t="str">
            <v>Dover</v>
          </cell>
          <cell r="J327" t="str">
            <v>MA</v>
          </cell>
          <cell r="K327" t="str">
            <v>02030</v>
          </cell>
          <cell r="L327" t="str">
            <v>Level 1</v>
          </cell>
        </row>
        <row r="328">
          <cell r="A328">
            <v>328</v>
          </cell>
          <cell r="B328" t="str">
            <v>02710000</v>
          </cell>
          <cell r="C328" t="str">
            <v>Shrewsbury</v>
          </cell>
          <cell r="D328" t="str">
            <v>Public School District</v>
          </cell>
          <cell r="E328" t="str">
            <v>Superintendent</v>
          </cell>
          <cell r="F328" t="str">
            <v>Joseph Sawyer</v>
          </cell>
          <cell r="G328" t="str">
            <v>100 Maple Avenue</v>
          </cell>
          <cell r="H328">
            <v>0</v>
          </cell>
          <cell r="I328" t="str">
            <v>Shrewsbury</v>
          </cell>
          <cell r="J328" t="str">
            <v>MA</v>
          </cell>
          <cell r="K328" t="str">
            <v>01545</v>
          </cell>
          <cell r="L328" t="str">
            <v>Level 2</v>
          </cell>
        </row>
        <row r="329">
          <cell r="A329">
            <v>329</v>
          </cell>
          <cell r="B329" t="str">
            <v>02720000</v>
          </cell>
          <cell r="C329" t="str">
            <v>Shutesbury</v>
          </cell>
          <cell r="D329" t="str">
            <v>Public School District</v>
          </cell>
          <cell r="E329" t="str">
            <v>Superintendent</v>
          </cell>
          <cell r="F329" t="str">
            <v>Jennifer Haggerty</v>
          </cell>
          <cell r="G329" t="str">
            <v>18 Pleasant Street</v>
          </cell>
          <cell r="H329">
            <v>0</v>
          </cell>
          <cell r="I329" t="str">
            <v>Erving</v>
          </cell>
          <cell r="J329" t="str">
            <v>MA</v>
          </cell>
          <cell r="K329" t="str">
            <v>01344</v>
          </cell>
          <cell r="L329" t="str">
            <v>Level 2</v>
          </cell>
        </row>
        <row r="330">
          <cell r="A330">
            <v>330</v>
          </cell>
          <cell r="B330" t="str">
            <v>04770000</v>
          </cell>
          <cell r="C330" t="str">
            <v>Silver Hill Horace Mann Charter</v>
          </cell>
          <cell r="D330" t="str">
            <v>Charter District</v>
          </cell>
          <cell r="E330" t="str">
            <v>Charter School Leader</v>
          </cell>
          <cell r="F330" t="str">
            <v>Margaret Shepherd</v>
          </cell>
          <cell r="G330" t="str">
            <v>675 Washington Street</v>
          </cell>
          <cell r="H330">
            <v>0</v>
          </cell>
          <cell r="I330" t="str">
            <v>Haverhill</v>
          </cell>
          <cell r="J330" t="str">
            <v>MA</v>
          </cell>
          <cell r="K330" t="str">
            <v>01832</v>
          </cell>
          <cell r="L330" t="str">
            <v>Level 1</v>
          </cell>
        </row>
        <row r="331">
          <cell r="A331">
            <v>331</v>
          </cell>
          <cell r="B331" t="str">
            <v>07600000</v>
          </cell>
          <cell r="C331" t="str">
            <v>Silver Lake</v>
          </cell>
          <cell r="D331" t="str">
            <v>Public School District</v>
          </cell>
          <cell r="E331" t="str">
            <v>Superintendent</v>
          </cell>
          <cell r="F331" t="str">
            <v>Joy Blackwood</v>
          </cell>
          <cell r="G331" t="str">
            <v>250 Pembroke Street</v>
          </cell>
          <cell r="H331">
            <v>0</v>
          </cell>
          <cell r="I331" t="str">
            <v>Kingston</v>
          </cell>
          <cell r="J331" t="str">
            <v>MA</v>
          </cell>
          <cell r="K331" t="str">
            <v>02364</v>
          </cell>
          <cell r="L331" t="str">
            <v>Level 2</v>
          </cell>
        </row>
        <row r="332">
          <cell r="A332">
            <v>332</v>
          </cell>
          <cell r="B332" t="str">
            <v>02730000</v>
          </cell>
          <cell r="C332" t="str">
            <v>Somerset</v>
          </cell>
          <cell r="D332" t="str">
            <v>Public School District</v>
          </cell>
          <cell r="E332" t="str">
            <v>Superintendent</v>
          </cell>
          <cell r="F332" t="str">
            <v>Jeffrey Schoonover</v>
          </cell>
          <cell r="G332" t="str">
            <v>580 Whetstone Hill Road</v>
          </cell>
          <cell r="H332">
            <v>0</v>
          </cell>
          <cell r="I332" t="str">
            <v>Somerset</v>
          </cell>
          <cell r="J332" t="str">
            <v>MA</v>
          </cell>
          <cell r="K332" t="str">
            <v>02726</v>
          </cell>
          <cell r="L332" t="str">
            <v>Level 2</v>
          </cell>
        </row>
        <row r="333">
          <cell r="A333">
            <v>333</v>
          </cell>
          <cell r="B333" t="str">
            <v>07630000</v>
          </cell>
          <cell r="C333" t="str">
            <v>Somerset Berkley Regional School District</v>
          </cell>
          <cell r="D333" t="str">
            <v>Public School District</v>
          </cell>
          <cell r="E333" t="str">
            <v>Superintendent</v>
          </cell>
          <cell r="F333" t="str">
            <v>Jeffrey Schoonover</v>
          </cell>
          <cell r="G333" t="str">
            <v>580 Whetstone Hill</v>
          </cell>
          <cell r="H333">
            <v>0</v>
          </cell>
          <cell r="I333" t="str">
            <v>Somerset</v>
          </cell>
          <cell r="J333" t="str">
            <v>MA</v>
          </cell>
          <cell r="K333" t="str">
            <v>02726</v>
          </cell>
          <cell r="L333" t="str">
            <v>Level 2</v>
          </cell>
        </row>
        <row r="334">
          <cell r="A334">
            <v>334</v>
          </cell>
          <cell r="B334" t="str">
            <v>02740000</v>
          </cell>
          <cell r="C334" t="str">
            <v>Somerville</v>
          </cell>
          <cell r="D334" t="str">
            <v>Public School District</v>
          </cell>
          <cell r="E334" t="str">
            <v>Superintendent</v>
          </cell>
          <cell r="F334" t="str">
            <v>Mary Skipper</v>
          </cell>
          <cell r="G334" t="str">
            <v>42 Cross Street</v>
          </cell>
          <cell r="H334">
            <v>0</v>
          </cell>
          <cell r="I334" t="str">
            <v>Somerville</v>
          </cell>
          <cell r="J334" t="str">
            <v>MA</v>
          </cell>
          <cell r="K334" t="str">
            <v>02145</v>
          </cell>
          <cell r="L334" t="str">
            <v>Level 3</v>
          </cell>
        </row>
        <row r="335">
          <cell r="A335">
            <v>335</v>
          </cell>
          <cell r="B335" t="str">
            <v>02780000</v>
          </cell>
          <cell r="C335" t="str">
            <v>South Hadley</v>
          </cell>
          <cell r="D335" t="str">
            <v>Public School District</v>
          </cell>
          <cell r="E335" t="str">
            <v>Superintendent</v>
          </cell>
          <cell r="F335" t="str">
            <v>Nicholas Young</v>
          </cell>
          <cell r="G335" t="str">
            <v>116 Main Street</v>
          </cell>
          <cell r="H335">
            <v>0</v>
          </cell>
          <cell r="I335" t="str">
            <v>South Hadley</v>
          </cell>
          <cell r="J335" t="str">
            <v>MA</v>
          </cell>
          <cell r="K335" t="str">
            <v>01075</v>
          </cell>
          <cell r="L335" t="str">
            <v>Level 2</v>
          </cell>
        </row>
        <row r="336">
          <cell r="A336">
            <v>336</v>
          </cell>
          <cell r="B336" t="str">
            <v>08290000</v>
          </cell>
          <cell r="C336" t="str">
            <v>South Middlesex Regional Vocational Technical</v>
          </cell>
          <cell r="D336" t="str">
            <v>Public School District</v>
          </cell>
          <cell r="E336" t="str">
            <v>Superintendent</v>
          </cell>
          <cell r="F336" t="str">
            <v>Jonathan Evans</v>
          </cell>
          <cell r="G336" t="str">
            <v>750 Winter Street</v>
          </cell>
          <cell r="H336">
            <v>0</v>
          </cell>
          <cell r="I336" t="str">
            <v>Framingham</v>
          </cell>
          <cell r="J336" t="str">
            <v>MA</v>
          </cell>
          <cell r="K336" t="str">
            <v>01702</v>
          </cell>
          <cell r="L336" t="str">
            <v>Level 1</v>
          </cell>
        </row>
        <row r="337">
          <cell r="A337">
            <v>337</v>
          </cell>
          <cell r="B337" t="str">
            <v>04880000</v>
          </cell>
          <cell r="C337" t="str">
            <v>South Shore Charter Public</v>
          </cell>
          <cell r="D337" t="str">
            <v>Charter District</v>
          </cell>
          <cell r="E337" t="str">
            <v>Charter School Leader</v>
          </cell>
          <cell r="F337" t="str">
            <v>Alicia Savage</v>
          </cell>
          <cell r="G337" t="str">
            <v>100 Longwater Circle</v>
          </cell>
          <cell r="H337">
            <v>0</v>
          </cell>
          <cell r="I337" t="str">
            <v>Norwell</v>
          </cell>
          <cell r="J337" t="str">
            <v>MA</v>
          </cell>
          <cell r="K337" t="str">
            <v>02061</v>
          </cell>
          <cell r="L337" t="str">
            <v>Level 2</v>
          </cell>
        </row>
        <row r="338">
          <cell r="A338">
            <v>338</v>
          </cell>
          <cell r="B338" t="str">
            <v>08730000</v>
          </cell>
          <cell r="C338" t="str">
            <v>South Shore Regional Vocational Technical</v>
          </cell>
          <cell r="D338" t="str">
            <v>Public School District</v>
          </cell>
          <cell r="E338" t="str">
            <v>Superintendent</v>
          </cell>
          <cell r="F338" t="str">
            <v>Thomas Hickey</v>
          </cell>
          <cell r="G338" t="str">
            <v>476 Webster Street</v>
          </cell>
          <cell r="H338">
            <v>0</v>
          </cell>
          <cell r="I338" t="str">
            <v>Hanover</v>
          </cell>
          <cell r="J338" t="str">
            <v>MA</v>
          </cell>
          <cell r="K338" t="str">
            <v>02339</v>
          </cell>
          <cell r="L338" t="str">
            <v>Level 2</v>
          </cell>
        </row>
        <row r="339">
          <cell r="A339">
            <v>339</v>
          </cell>
          <cell r="B339" t="str">
            <v>02750000</v>
          </cell>
          <cell r="C339" t="str">
            <v>Southampton</v>
          </cell>
          <cell r="D339" t="str">
            <v>Public School District</v>
          </cell>
          <cell r="E339" t="str">
            <v>Superintendent</v>
          </cell>
          <cell r="F339" t="str">
            <v>Craig Jurgensen</v>
          </cell>
          <cell r="G339" t="str">
            <v>19 Stage Rd</v>
          </cell>
          <cell r="H339">
            <v>0</v>
          </cell>
          <cell r="I339" t="str">
            <v>Westhampton</v>
          </cell>
          <cell r="J339" t="str">
            <v>MA</v>
          </cell>
          <cell r="K339" t="str">
            <v>01027</v>
          </cell>
          <cell r="L339" t="str">
            <v>Level 2</v>
          </cell>
        </row>
        <row r="340">
          <cell r="A340">
            <v>340</v>
          </cell>
          <cell r="B340" t="str">
            <v>02760000</v>
          </cell>
          <cell r="C340" t="str">
            <v>Southborough</v>
          </cell>
          <cell r="D340" t="str">
            <v>Public School District</v>
          </cell>
          <cell r="E340" t="str">
            <v>Superintendent</v>
          </cell>
          <cell r="F340" t="str">
            <v>Christine Johnson</v>
          </cell>
          <cell r="G340" t="str">
            <v>53 Parkerville Road</v>
          </cell>
          <cell r="H340">
            <v>0</v>
          </cell>
          <cell r="I340" t="str">
            <v>Southborough</v>
          </cell>
          <cell r="J340" t="str">
            <v>MA</v>
          </cell>
          <cell r="K340" t="str">
            <v>01772</v>
          </cell>
          <cell r="L340" t="str">
            <v>Level 2</v>
          </cell>
        </row>
        <row r="341">
          <cell r="A341">
            <v>341</v>
          </cell>
          <cell r="B341" t="str">
            <v>02770000</v>
          </cell>
          <cell r="C341" t="str">
            <v>Southbridge</v>
          </cell>
          <cell r="D341" t="str">
            <v>Public School District</v>
          </cell>
          <cell r="E341" t="str">
            <v>Superintendent</v>
          </cell>
          <cell r="F341" t="str">
            <v>Jessica Huizenga</v>
          </cell>
          <cell r="G341" t="str">
            <v>25 Cole Avenue</v>
          </cell>
          <cell r="H341">
            <v>0</v>
          </cell>
          <cell r="I341" t="str">
            <v>Southbridge</v>
          </cell>
          <cell r="J341" t="str">
            <v>MA</v>
          </cell>
          <cell r="K341" t="str">
            <v>01550</v>
          </cell>
          <cell r="L341" t="str">
            <v>Level 5</v>
          </cell>
        </row>
        <row r="342">
          <cell r="A342">
            <v>342</v>
          </cell>
          <cell r="B342" t="str">
            <v>08720000</v>
          </cell>
          <cell r="C342" t="str">
            <v>Southeastern Regional Vocational Technical</v>
          </cell>
          <cell r="D342" t="str">
            <v>Public School District</v>
          </cell>
          <cell r="E342" t="str">
            <v>Superintendent</v>
          </cell>
          <cell r="F342" t="str">
            <v>Luis Lopes</v>
          </cell>
          <cell r="G342" t="str">
            <v>250 Foundry Street</v>
          </cell>
          <cell r="H342">
            <v>0</v>
          </cell>
          <cell r="I342" t="str">
            <v>South Easton</v>
          </cell>
          <cell r="J342" t="str">
            <v>MA</v>
          </cell>
          <cell r="K342" t="str">
            <v>02375</v>
          </cell>
          <cell r="L342" t="str">
            <v>Level 1</v>
          </cell>
        </row>
        <row r="343">
          <cell r="A343">
            <v>343</v>
          </cell>
          <cell r="B343" t="str">
            <v>07650000</v>
          </cell>
          <cell r="C343" t="str">
            <v>Southern Berkshire</v>
          </cell>
          <cell r="D343" t="str">
            <v>Public School District</v>
          </cell>
          <cell r="E343" t="str">
            <v>Superintendent</v>
          </cell>
          <cell r="F343" t="str">
            <v>David Hastings</v>
          </cell>
          <cell r="G343" t="str">
            <v>PO BOX 339</v>
          </cell>
          <cell r="H343">
            <v>0</v>
          </cell>
          <cell r="I343" t="str">
            <v>Sheffield</v>
          </cell>
          <cell r="J343" t="str">
            <v>MA</v>
          </cell>
          <cell r="K343" t="str">
            <v>01257</v>
          </cell>
          <cell r="L343" t="str">
            <v>Level 2</v>
          </cell>
        </row>
        <row r="344">
          <cell r="A344">
            <v>344</v>
          </cell>
          <cell r="B344" t="str">
            <v>08760000</v>
          </cell>
          <cell r="C344" t="str">
            <v>Southern Worcester County Regional Vocational Technical</v>
          </cell>
          <cell r="D344" t="str">
            <v>Public School District</v>
          </cell>
          <cell r="E344" t="str">
            <v>Superintendent</v>
          </cell>
          <cell r="F344" t="str">
            <v>John LaFleche</v>
          </cell>
          <cell r="G344" t="str">
            <v>57 Old Muggett Hill Road</v>
          </cell>
          <cell r="H344">
            <v>0</v>
          </cell>
          <cell r="I344" t="str">
            <v>Charlton</v>
          </cell>
          <cell r="J344" t="str">
            <v>MA</v>
          </cell>
          <cell r="K344" t="str">
            <v>01507</v>
          </cell>
          <cell r="L344" t="str">
            <v>Level 1</v>
          </cell>
        </row>
        <row r="345">
          <cell r="A345">
            <v>345</v>
          </cell>
          <cell r="B345" t="str">
            <v>07660000</v>
          </cell>
          <cell r="C345" t="str">
            <v>Southwick-Tolland-Granville Regional School District</v>
          </cell>
          <cell r="D345" t="str">
            <v>Public School District</v>
          </cell>
          <cell r="E345" t="str">
            <v>Superintendent</v>
          </cell>
          <cell r="F345" t="str">
            <v>John Barry</v>
          </cell>
          <cell r="G345" t="str">
            <v>86 Powder Mill Road</v>
          </cell>
          <cell r="H345">
            <v>0</v>
          </cell>
          <cell r="I345" t="str">
            <v>Southwick</v>
          </cell>
          <cell r="J345" t="str">
            <v>MA</v>
          </cell>
          <cell r="K345" t="str">
            <v>01077</v>
          </cell>
          <cell r="L345" t="str">
            <v>Level 2</v>
          </cell>
        </row>
        <row r="346">
          <cell r="A346">
            <v>346</v>
          </cell>
          <cell r="B346" t="str">
            <v>07670000</v>
          </cell>
          <cell r="C346" t="str">
            <v>Spencer-E Brookfield</v>
          </cell>
          <cell r="D346" t="str">
            <v>Public School District</v>
          </cell>
          <cell r="E346" t="str">
            <v>Superintendent</v>
          </cell>
          <cell r="F346" t="str">
            <v>Nadine Crowe</v>
          </cell>
          <cell r="G346" t="str">
            <v>306 Main Street</v>
          </cell>
          <cell r="H346">
            <v>0</v>
          </cell>
          <cell r="I346" t="str">
            <v>Spencer</v>
          </cell>
          <cell r="J346" t="str">
            <v>MA</v>
          </cell>
          <cell r="K346" t="str">
            <v>01562</v>
          </cell>
          <cell r="L346" t="str">
            <v>Level 3</v>
          </cell>
        </row>
        <row r="347">
          <cell r="A347">
            <v>347</v>
          </cell>
          <cell r="B347" t="str">
            <v>02810000</v>
          </cell>
          <cell r="C347" t="str">
            <v>Springfield</v>
          </cell>
          <cell r="D347" t="str">
            <v>Public School District</v>
          </cell>
          <cell r="E347" t="str">
            <v>Superintendent</v>
          </cell>
          <cell r="F347" t="str">
            <v>Daniel Warwick</v>
          </cell>
          <cell r="G347" t="str">
            <v>1550 Main Street</v>
          </cell>
          <cell r="H347">
            <v>0</v>
          </cell>
          <cell r="I347" t="str">
            <v>Springfield</v>
          </cell>
          <cell r="J347" t="str">
            <v>MA</v>
          </cell>
          <cell r="K347" t="str">
            <v>01103</v>
          </cell>
          <cell r="L347" t="str">
            <v>Level 4</v>
          </cell>
        </row>
        <row r="348">
          <cell r="A348">
            <v>348</v>
          </cell>
          <cell r="B348" t="str">
            <v>35100000</v>
          </cell>
          <cell r="C348" t="str">
            <v>Springfield Preparatory Charter School</v>
          </cell>
          <cell r="D348" t="str">
            <v>Charter District</v>
          </cell>
          <cell r="E348" t="str">
            <v>Charter School Leader</v>
          </cell>
          <cell r="F348" t="str">
            <v>Bill Spirer</v>
          </cell>
          <cell r="G348" t="str">
            <v>1 Federal Street</v>
          </cell>
          <cell r="H348" t="str">
            <v>Building 101</v>
          </cell>
          <cell r="I348" t="str">
            <v>Springfield</v>
          </cell>
          <cell r="J348" t="str">
            <v>MA</v>
          </cell>
          <cell r="K348" t="str">
            <v>01105</v>
          </cell>
          <cell r="L348" t="str">
            <v>---</v>
          </cell>
        </row>
        <row r="349">
          <cell r="A349">
            <v>349</v>
          </cell>
          <cell r="B349" t="str">
            <v>02840000</v>
          </cell>
          <cell r="C349" t="str">
            <v>Stoneham</v>
          </cell>
          <cell r="D349" t="str">
            <v>Public School District</v>
          </cell>
          <cell r="E349" t="str">
            <v>Superintendent</v>
          </cell>
          <cell r="F349" t="str">
            <v>Les Olson</v>
          </cell>
          <cell r="G349" t="str">
            <v>149 Franklin Street</v>
          </cell>
          <cell r="H349">
            <v>0</v>
          </cell>
          <cell r="I349" t="str">
            <v>Stoneham</v>
          </cell>
          <cell r="J349" t="str">
            <v>MA</v>
          </cell>
          <cell r="K349" t="str">
            <v>02180</v>
          </cell>
          <cell r="L349" t="str">
            <v>Level 2</v>
          </cell>
        </row>
        <row r="350">
          <cell r="A350">
            <v>350</v>
          </cell>
          <cell r="B350" t="str">
            <v>02850000</v>
          </cell>
          <cell r="C350" t="str">
            <v>Stoughton</v>
          </cell>
          <cell r="D350" t="str">
            <v>Public School District</v>
          </cell>
          <cell r="E350" t="str">
            <v>Superintendent</v>
          </cell>
          <cell r="F350" t="str">
            <v>Marguerite Rizzi</v>
          </cell>
          <cell r="G350" t="str">
            <v>232 Pearl Street</v>
          </cell>
          <cell r="H350">
            <v>0</v>
          </cell>
          <cell r="I350" t="str">
            <v>Stoughton</v>
          </cell>
          <cell r="J350" t="str">
            <v>MA</v>
          </cell>
          <cell r="K350" t="str">
            <v>02072</v>
          </cell>
          <cell r="L350" t="str">
            <v>Level 2</v>
          </cell>
        </row>
        <row r="351">
          <cell r="A351">
            <v>351</v>
          </cell>
          <cell r="B351" t="str">
            <v>02870000</v>
          </cell>
          <cell r="C351" t="str">
            <v>Sturbridge</v>
          </cell>
          <cell r="D351" t="str">
            <v>Public School District</v>
          </cell>
          <cell r="E351" t="str">
            <v>Superintendent</v>
          </cell>
          <cell r="F351" t="str">
            <v>Erin Nosek</v>
          </cell>
          <cell r="G351" t="str">
            <v>320 Brookfield Rd</v>
          </cell>
          <cell r="H351">
            <v>0</v>
          </cell>
          <cell r="I351" t="str">
            <v>Fiskdale</v>
          </cell>
          <cell r="J351" t="str">
            <v>MA</v>
          </cell>
          <cell r="K351" t="str">
            <v>01518</v>
          </cell>
          <cell r="L351" t="str">
            <v>Level 1</v>
          </cell>
        </row>
        <row r="352">
          <cell r="A352">
            <v>352</v>
          </cell>
          <cell r="B352" t="str">
            <v>04890000</v>
          </cell>
          <cell r="C352" t="str">
            <v>Sturgis Charter Public</v>
          </cell>
          <cell r="D352" t="str">
            <v>Charter District</v>
          </cell>
          <cell r="E352" t="str">
            <v>Charter School Leader</v>
          </cell>
          <cell r="F352" t="str">
            <v>Eric Hieser</v>
          </cell>
          <cell r="G352" t="str">
            <v>427 Main Street</v>
          </cell>
          <cell r="H352">
            <v>0</v>
          </cell>
          <cell r="I352" t="str">
            <v>Hyannis</v>
          </cell>
          <cell r="J352" t="str">
            <v>MA</v>
          </cell>
          <cell r="K352" t="str">
            <v>02601</v>
          </cell>
          <cell r="L352" t="str">
            <v>Level 1</v>
          </cell>
        </row>
        <row r="353">
          <cell r="A353">
            <v>353</v>
          </cell>
          <cell r="B353" t="str">
            <v>02880000</v>
          </cell>
          <cell r="C353" t="str">
            <v>Sudbury</v>
          </cell>
          <cell r="D353" t="str">
            <v>Public School District</v>
          </cell>
          <cell r="E353" t="str">
            <v>Superintendent</v>
          </cell>
          <cell r="F353" t="str">
            <v>Anne Wilson</v>
          </cell>
          <cell r="G353" t="str">
            <v>40 Fairbank Road</v>
          </cell>
          <cell r="H353">
            <v>0</v>
          </cell>
          <cell r="I353" t="str">
            <v>Sudbury</v>
          </cell>
          <cell r="J353" t="str">
            <v>MA</v>
          </cell>
          <cell r="K353" t="str">
            <v>01776</v>
          </cell>
          <cell r="L353" t="str">
            <v>Level 2</v>
          </cell>
        </row>
        <row r="354">
          <cell r="A354">
            <v>354</v>
          </cell>
          <cell r="B354" t="str">
            <v>02890000</v>
          </cell>
          <cell r="C354" t="str">
            <v>Sunderland</v>
          </cell>
          <cell r="D354" t="str">
            <v>Public School District</v>
          </cell>
          <cell r="E354" t="str">
            <v>Superintendent</v>
          </cell>
          <cell r="F354" t="str">
            <v>Martha Barrett</v>
          </cell>
          <cell r="G354" t="str">
            <v>219 Christian Ln RFD1</v>
          </cell>
          <cell r="H354">
            <v>0</v>
          </cell>
          <cell r="I354" t="str">
            <v>South Deerfield</v>
          </cell>
          <cell r="J354" t="str">
            <v>MA</v>
          </cell>
          <cell r="K354" t="str">
            <v>01373</v>
          </cell>
          <cell r="L354" t="str">
            <v>Level 2</v>
          </cell>
        </row>
        <row r="355">
          <cell r="A355">
            <v>355</v>
          </cell>
          <cell r="B355" t="str">
            <v>02900000</v>
          </cell>
          <cell r="C355" t="str">
            <v>Sutton</v>
          </cell>
          <cell r="D355" t="str">
            <v>Public School District</v>
          </cell>
          <cell r="E355" t="str">
            <v>Superintendent</v>
          </cell>
          <cell r="F355" t="str">
            <v>Theodore Friend</v>
          </cell>
          <cell r="G355" t="str">
            <v>383 Boston Rd</v>
          </cell>
          <cell r="H355">
            <v>0</v>
          </cell>
          <cell r="I355" t="str">
            <v>Sutton</v>
          </cell>
          <cell r="J355" t="str">
            <v>MA</v>
          </cell>
          <cell r="K355" t="str">
            <v>01590</v>
          </cell>
          <cell r="L355" t="str">
            <v>Level 2</v>
          </cell>
        </row>
        <row r="356">
          <cell r="A356">
            <v>356</v>
          </cell>
          <cell r="B356" t="str">
            <v>02910000</v>
          </cell>
          <cell r="C356" t="str">
            <v>Swampscott</v>
          </cell>
          <cell r="D356" t="str">
            <v>Public School District</v>
          </cell>
          <cell r="E356" t="str">
            <v>Superintendent</v>
          </cell>
          <cell r="F356" t="str">
            <v>Pamela Angelakis</v>
          </cell>
          <cell r="G356" t="str">
            <v>207 Forest Avenue</v>
          </cell>
          <cell r="H356">
            <v>0</v>
          </cell>
          <cell r="I356" t="str">
            <v>Swampscott</v>
          </cell>
          <cell r="J356" t="str">
            <v>MA</v>
          </cell>
          <cell r="K356" t="str">
            <v>01907</v>
          </cell>
          <cell r="L356" t="str">
            <v>Level 2</v>
          </cell>
        </row>
        <row r="357">
          <cell r="A357">
            <v>357</v>
          </cell>
          <cell r="B357" t="str">
            <v>02920000</v>
          </cell>
          <cell r="C357" t="str">
            <v>Swansea</v>
          </cell>
          <cell r="D357" t="str">
            <v>Public School District</v>
          </cell>
          <cell r="E357" t="str">
            <v>Superintendent</v>
          </cell>
          <cell r="F357" t="str">
            <v>Robert Monteiro</v>
          </cell>
          <cell r="G357" t="str">
            <v>1 Gardners Neck Road</v>
          </cell>
          <cell r="H357">
            <v>0</v>
          </cell>
          <cell r="I357" t="str">
            <v>Swansea</v>
          </cell>
          <cell r="J357" t="str">
            <v>MA</v>
          </cell>
          <cell r="K357" t="str">
            <v>02777</v>
          </cell>
          <cell r="L357" t="str">
            <v>Level 2</v>
          </cell>
        </row>
        <row r="358">
          <cell r="A358">
            <v>358</v>
          </cell>
          <cell r="B358" t="str">
            <v>07700000</v>
          </cell>
          <cell r="C358" t="str">
            <v>Tantasqua</v>
          </cell>
          <cell r="D358" t="str">
            <v>Public School District</v>
          </cell>
          <cell r="E358" t="str">
            <v>Superintendent</v>
          </cell>
          <cell r="F358" t="str">
            <v>Erin Nosek</v>
          </cell>
          <cell r="G358" t="str">
            <v>320A Brookfield Rd</v>
          </cell>
          <cell r="H358">
            <v>0</v>
          </cell>
          <cell r="I358" t="str">
            <v>Fiskdale</v>
          </cell>
          <cell r="J358" t="str">
            <v>MA</v>
          </cell>
          <cell r="K358" t="str">
            <v>01518</v>
          </cell>
          <cell r="L358" t="str">
            <v>Level 2</v>
          </cell>
        </row>
        <row r="359">
          <cell r="A359">
            <v>359</v>
          </cell>
          <cell r="B359" t="str">
            <v>02930000</v>
          </cell>
          <cell r="C359" t="str">
            <v>Taunton</v>
          </cell>
          <cell r="D359" t="str">
            <v>Public School District</v>
          </cell>
          <cell r="E359" t="str">
            <v>Superintendent</v>
          </cell>
          <cell r="F359" t="str">
            <v>Julie Hackett</v>
          </cell>
          <cell r="G359" t="str">
            <v>215 Harris Street</v>
          </cell>
          <cell r="H359">
            <v>0</v>
          </cell>
          <cell r="I359" t="str">
            <v>Taunton</v>
          </cell>
          <cell r="J359" t="str">
            <v>MA</v>
          </cell>
          <cell r="K359" t="str">
            <v>02780</v>
          </cell>
          <cell r="L359" t="str">
            <v>Level 3</v>
          </cell>
        </row>
        <row r="360">
          <cell r="A360">
            <v>360</v>
          </cell>
          <cell r="B360" t="str">
            <v>39020000</v>
          </cell>
          <cell r="C360" t="str">
            <v>TEC Connections Academy Commonwealth Virtual School District</v>
          </cell>
          <cell r="D360" t="str">
            <v>Public School District</v>
          </cell>
          <cell r="E360" t="str">
            <v>Superintendent</v>
          </cell>
          <cell r="F360" t="str">
            <v>Adam Goldberg</v>
          </cell>
          <cell r="G360" t="str">
            <v>141 Mansion Drive</v>
          </cell>
          <cell r="H360">
            <v>0</v>
          </cell>
          <cell r="I360" t="str">
            <v>East Walpole</v>
          </cell>
          <cell r="J360" t="str">
            <v>MA</v>
          </cell>
          <cell r="K360" t="str">
            <v>02032</v>
          </cell>
          <cell r="L360" t="str">
            <v>---</v>
          </cell>
        </row>
        <row r="361">
          <cell r="A361">
            <v>361</v>
          </cell>
          <cell r="B361" t="str">
            <v>02950000</v>
          </cell>
          <cell r="C361" t="str">
            <v>Tewksbury</v>
          </cell>
          <cell r="D361" t="str">
            <v>Public School District</v>
          </cell>
          <cell r="E361" t="str">
            <v>Superintendent</v>
          </cell>
          <cell r="F361" t="str">
            <v>John O'Connor</v>
          </cell>
          <cell r="G361" t="str">
            <v>139 Pleasant Street</v>
          </cell>
          <cell r="H361">
            <v>0</v>
          </cell>
          <cell r="I361" t="str">
            <v>Tewksbury</v>
          </cell>
          <cell r="J361" t="str">
            <v>MA</v>
          </cell>
          <cell r="K361" t="str">
            <v>01876</v>
          </cell>
          <cell r="L361" t="str">
            <v>Level 2</v>
          </cell>
        </row>
        <row r="362">
          <cell r="A362">
            <v>362</v>
          </cell>
          <cell r="B362" t="str">
            <v>04740000</v>
          </cell>
          <cell r="C362" t="str">
            <v>The Sizer School: A North Central Charter Essential (District)</v>
          </cell>
          <cell r="D362" t="str">
            <v>Charter District</v>
          </cell>
          <cell r="E362" t="str">
            <v>Charter School Leader</v>
          </cell>
          <cell r="F362" t="str">
            <v>Courtney Harter</v>
          </cell>
          <cell r="G362" t="str">
            <v>500 Rindge Road</v>
          </cell>
          <cell r="H362">
            <v>0</v>
          </cell>
          <cell r="I362" t="str">
            <v>Fitchburg</v>
          </cell>
          <cell r="J362" t="str">
            <v>MA</v>
          </cell>
          <cell r="K362" t="str">
            <v>01420</v>
          </cell>
          <cell r="L362" t="str">
            <v>Level 2</v>
          </cell>
        </row>
        <row r="363">
          <cell r="A363">
            <v>363</v>
          </cell>
          <cell r="B363" t="str">
            <v>02960000</v>
          </cell>
          <cell r="C363" t="str">
            <v>Tisbury</v>
          </cell>
          <cell r="D363" t="str">
            <v>Public School District</v>
          </cell>
          <cell r="E363" t="str">
            <v>Superintendent</v>
          </cell>
          <cell r="F363" t="str">
            <v>Matthew D'Andrea</v>
          </cell>
          <cell r="G363" t="str">
            <v>4 Pine Street</v>
          </cell>
          <cell r="H363">
            <v>0</v>
          </cell>
          <cell r="I363" t="str">
            <v>Vineyard Haven</v>
          </cell>
          <cell r="J363" t="str">
            <v>MA</v>
          </cell>
          <cell r="K363" t="str">
            <v>02568</v>
          </cell>
          <cell r="L363" t="str">
            <v>Level 2</v>
          </cell>
        </row>
        <row r="364">
          <cell r="A364">
            <v>364</v>
          </cell>
          <cell r="B364" t="str">
            <v>02980000</v>
          </cell>
          <cell r="C364" t="str">
            <v>Topsfield</v>
          </cell>
          <cell r="D364" t="str">
            <v>Public School District</v>
          </cell>
          <cell r="E364" t="str">
            <v>Superintendent</v>
          </cell>
          <cell r="F364" t="str">
            <v>Bernard Creeden</v>
          </cell>
          <cell r="G364" t="str">
            <v>28 Middleton Road</v>
          </cell>
          <cell r="H364">
            <v>0</v>
          </cell>
          <cell r="I364" t="str">
            <v>Boxford</v>
          </cell>
          <cell r="J364" t="str">
            <v>MA</v>
          </cell>
          <cell r="K364" t="str">
            <v>01921</v>
          </cell>
          <cell r="L364" t="str">
            <v>Level 2</v>
          </cell>
        </row>
        <row r="365">
          <cell r="A365">
            <v>365</v>
          </cell>
          <cell r="B365" t="str">
            <v>08780000</v>
          </cell>
          <cell r="C365" t="str">
            <v>Tri County Regional Vocational Technical</v>
          </cell>
          <cell r="D365" t="str">
            <v>Public School District</v>
          </cell>
          <cell r="E365" t="str">
            <v>Superintendent</v>
          </cell>
          <cell r="F365" t="str">
            <v>Stephen Dockray</v>
          </cell>
          <cell r="G365" t="str">
            <v>147 Pond Street</v>
          </cell>
          <cell r="H365">
            <v>0</v>
          </cell>
          <cell r="I365" t="str">
            <v>Franklin</v>
          </cell>
          <cell r="J365" t="str">
            <v>MA</v>
          </cell>
          <cell r="K365" t="str">
            <v>02038</v>
          </cell>
          <cell r="L365" t="str">
            <v>Level 1</v>
          </cell>
        </row>
        <row r="366">
          <cell r="A366">
            <v>366</v>
          </cell>
          <cell r="B366" t="str">
            <v>07730000</v>
          </cell>
          <cell r="C366" t="str">
            <v>Triton</v>
          </cell>
          <cell r="D366" t="str">
            <v>Public School District</v>
          </cell>
          <cell r="E366" t="str">
            <v>Superintendent</v>
          </cell>
          <cell r="F366" t="str">
            <v>Christopher Farmer</v>
          </cell>
          <cell r="G366" t="str">
            <v>112 Elm Street</v>
          </cell>
          <cell r="H366">
            <v>0</v>
          </cell>
          <cell r="I366" t="str">
            <v>Byfield</v>
          </cell>
          <cell r="J366" t="str">
            <v>MA</v>
          </cell>
          <cell r="K366" t="str">
            <v>01922</v>
          </cell>
          <cell r="L366" t="str">
            <v>Level 2</v>
          </cell>
        </row>
        <row r="367">
          <cell r="A367">
            <v>367</v>
          </cell>
          <cell r="B367" t="str">
            <v>03000000</v>
          </cell>
          <cell r="C367" t="str">
            <v>Truro</v>
          </cell>
          <cell r="D367" t="str">
            <v>Public School District</v>
          </cell>
          <cell r="E367" t="str">
            <v>Superintendent</v>
          </cell>
          <cell r="F367" t="str">
            <v>Michael Gradone</v>
          </cell>
          <cell r="G367" t="str">
            <v>P O Box 2029</v>
          </cell>
          <cell r="H367">
            <v>0</v>
          </cell>
          <cell r="I367" t="str">
            <v>Truro</v>
          </cell>
          <cell r="J367" t="str">
            <v>MA</v>
          </cell>
          <cell r="K367" t="str">
            <v>02666</v>
          </cell>
          <cell r="L367" t="str">
            <v>Level 2</v>
          </cell>
        </row>
        <row r="368">
          <cell r="A368">
            <v>368</v>
          </cell>
          <cell r="B368" t="str">
            <v>03010000</v>
          </cell>
          <cell r="C368" t="str">
            <v>Tyngsborough</v>
          </cell>
          <cell r="D368" t="str">
            <v>Public School District</v>
          </cell>
          <cell r="E368" t="str">
            <v>Superintendent</v>
          </cell>
          <cell r="F368" t="str">
            <v>Donald Ciampa</v>
          </cell>
          <cell r="G368" t="str">
            <v>50 Norris Rd</v>
          </cell>
          <cell r="H368">
            <v>0</v>
          </cell>
          <cell r="I368" t="str">
            <v>Tyngsborough</v>
          </cell>
          <cell r="J368" t="str">
            <v>MA</v>
          </cell>
          <cell r="K368" t="str">
            <v>01879</v>
          </cell>
          <cell r="L368" t="str">
            <v>Level 2</v>
          </cell>
        </row>
        <row r="369">
          <cell r="A369">
            <v>369</v>
          </cell>
          <cell r="B369" t="str">
            <v>04800000</v>
          </cell>
          <cell r="C369" t="str">
            <v>UP Academy Charter School of Boston</v>
          </cell>
          <cell r="D369" t="str">
            <v>Charter District</v>
          </cell>
          <cell r="E369" t="str">
            <v>Charter School Leader</v>
          </cell>
          <cell r="F369" t="str">
            <v>Katy Buckland</v>
          </cell>
          <cell r="G369" t="str">
            <v>215 Dorchester Street</v>
          </cell>
          <cell r="H369">
            <v>0</v>
          </cell>
          <cell r="I369" t="str">
            <v>Boston</v>
          </cell>
          <cell r="J369" t="str">
            <v>MA</v>
          </cell>
          <cell r="K369" t="str">
            <v>02127</v>
          </cell>
          <cell r="L369" t="str">
            <v>Level 1</v>
          </cell>
        </row>
        <row r="370">
          <cell r="A370">
            <v>370</v>
          </cell>
          <cell r="B370" t="str">
            <v>35050000</v>
          </cell>
          <cell r="C370" t="str">
            <v>UP Academy Charter School of Dorchester (District)</v>
          </cell>
          <cell r="D370" t="str">
            <v>Charter District</v>
          </cell>
          <cell r="E370" t="str">
            <v>Charter School Leader</v>
          </cell>
          <cell r="F370" t="str">
            <v>Lana Ewing</v>
          </cell>
          <cell r="G370" t="str">
            <v>35 Westville Street</v>
          </cell>
          <cell r="H370">
            <v>0</v>
          </cell>
          <cell r="I370" t="str">
            <v>Boston</v>
          </cell>
          <cell r="J370" t="str">
            <v>MA</v>
          </cell>
          <cell r="K370" t="str">
            <v>02124</v>
          </cell>
          <cell r="L370" t="str">
            <v>Level 1</v>
          </cell>
        </row>
        <row r="371">
          <cell r="A371">
            <v>371</v>
          </cell>
          <cell r="B371" t="str">
            <v>07740000</v>
          </cell>
          <cell r="C371" t="str">
            <v>Up-Island Regional</v>
          </cell>
          <cell r="D371" t="str">
            <v>Public School District</v>
          </cell>
          <cell r="E371" t="str">
            <v>Superintendent</v>
          </cell>
          <cell r="F371" t="str">
            <v>Matthew D'Andrea</v>
          </cell>
          <cell r="G371" t="str">
            <v>4 Pine Street</v>
          </cell>
          <cell r="H371">
            <v>0</v>
          </cell>
          <cell r="I371" t="str">
            <v>Vineyard Haven</v>
          </cell>
          <cell r="J371" t="str">
            <v>MA</v>
          </cell>
          <cell r="K371" t="str">
            <v>02568</v>
          </cell>
          <cell r="L371" t="str">
            <v>Level 2</v>
          </cell>
        </row>
        <row r="372">
          <cell r="A372">
            <v>372</v>
          </cell>
          <cell r="B372" t="str">
            <v>08790000</v>
          </cell>
          <cell r="C372" t="str">
            <v>Upper Cape Cod Regional Vocational Technical</v>
          </cell>
          <cell r="D372" t="str">
            <v>Public School District</v>
          </cell>
          <cell r="E372" t="str">
            <v>Superintendent</v>
          </cell>
          <cell r="F372" t="str">
            <v>Robert Dutch</v>
          </cell>
          <cell r="G372" t="str">
            <v>220 Sandwich Rd</v>
          </cell>
          <cell r="H372">
            <v>0</v>
          </cell>
          <cell r="I372" t="str">
            <v>Bourne</v>
          </cell>
          <cell r="J372" t="str">
            <v>MA</v>
          </cell>
          <cell r="K372" t="str">
            <v>02532</v>
          </cell>
          <cell r="L372" t="str">
            <v>Level 1</v>
          </cell>
        </row>
        <row r="373">
          <cell r="A373">
            <v>373</v>
          </cell>
          <cell r="B373" t="str">
            <v>03040000</v>
          </cell>
          <cell r="C373" t="str">
            <v>Uxbridge</v>
          </cell>
          <cell r="D373" t="str">
            <v>Public School District</v>
          </cell>
          <cell r="E373" t="str">
            <v>Superintendent</v>
          </cell>
          <cell r="F373" t="str">
            <v>Kevin Carney</v>
          </cell>
          <cell r="G373" t="str">
            <v>21 South Main Street</v>
          </cell>
          <cell r="H373">
            <v>0</v>
          </cell>
          <cell r="I373" t="str">
            <v>Uxbridge</v>
          </cell>
          <cell r="J373" t="str">
            <v>MA</v>
          </cell>
          <cell r="K373" t="str">
            <v>01569</v>
          </cell>
          <cell r="L373" t="str">
            <v>Level 2</v>
          </cell>
        </row>
        <row r="374">
          <cell r="A374">
            <v>374</v>
          </cell>
          <cell r="B374" t="str">
            <v>04980000</v>
          </cell>
          <cell r="C374" t="str">
            <v>Veritas Preparatory Charter School</v>
          </cell>
          <cell r="D374" t="str">
            <v>Charter District</v>
          </cell>
          <cell r="E374" t="str">
            <v>Charter School Leader</v>
          </cell>
          <cell r="F374" t="str">
            <v>Rachel Romano</v>
          </cell>
          <cell r="G374" t="str">
            <v>370 Pine Street</v>
          </cell>
          <cell r="H374">
            <v>0</v>
          </cell>
          <cell r="I374" t="str">
            <v>Springfield</v>
          </cell>
          <cell r="J374" t="str">
            <v>MA</v>
          </cell>
          <cell r="K374" t="str">
            <v>01105</v>
          </cell>
          <cell r="L374" t="str">
            <v>---</v>
          </cell>
        </row>
        <row r="375">
          <cell r="A375">
            <v>375</v>
          </cell>
          <cell r="B375" t="str">
            <v>07750000</v>
          </cell>
          <cell r="C375" t="str">
            <v>Wachusett</v>
          </cell>
          <cell r="D375" t="str">
            <v>Public School District</v>
          </cell>
          <cell r="E375" t="str">
            <v>Superintendent</v>
          </cell>
          <cell r="F375" t="str">
            <v>Darryll McCall</v>
          </cell>
          <cell r="G375" t="str">
            <v>1745 Main Street</v>
          </cell>
          <cell r="H375" t="str">
            <v>c/o Jefferson School</v>
          </cell>
          <cell r="I375" t="str">
            <v>Jefferson</v>
          </cell>
          <cell r="J375" t="str">
            <v>MA</v>
          </cell>
          <cell r="K375" t="str">
            <v>01522</v>
          </cell>
          <cell r="L375" t="str">
            <v>Level 2</v>
          </cell>
        </row>
        <row r="376">
          <cell r="A376">
            <v>376</v>
          </cell>
          <cell r="B376" t="str">
            <v>03050000</v>
          </cell>
          <cell r="C376" t="str">
            <v>Wakefield</v>
          </cell>
          <cell r="D376" t="str">
            <v>Public School District</v>
          </cell>
          <cell r="E376" t="str">
            <v>Superintendent</v>
          </cell>
          <cell r="F376" t="str">
            <v>Kimberly Smith</v>
          </cell>
          <cell r="G376" t="str">
            <v>60 Farm Street</v>
          </cell>
          <cell r="H376">
            <v>0</v>
          </cell>
          <cell r="I376" t="str">
            <v>Wakefield</v>
          </cell>
          <cell r="J376" t="str">
            <v>MA</v>
          </cell>
          <cell r="K376" t="str">
            <v>01880</v>
          </cell>
          <cell r="L376" t="str">
            <v>Level 2</v>
          </cell>
        </row>
        <row r="377">
          <cell r="A377">
            <v>377</v>
          </cell>
          <cell r="B377" t="str">
            <v>03060000</v>
          </cell>
          <cell r="C377" t="str">
            <v>Wales</v>
          </cell>
          <cell r="D377" t="str">
            <v>Public School District</v>
          </cell>
          <cell r="E377" t="str">
            <v>Superintendent</v>
          </cell>
          <cell r="F377" t="str">
            <v>Erin Nosek</v>
          </cell>
          <cell r="G377" t="str">
            <v>320 Brookfield Rd</v>
          </cell>
          <cell r="H377">
            <v>0</v>
          </cell>
          <cell r="I377" t="str">
            <v>Fiskdale</v>
          </cell>
          <cell r="J377" t="str">
            <v>MA</v>
          </cell>
          <cell r="K377" t="str">
            <v>01518</v>
          </cell>
          <cell r="L377" t="str">
            <v>Level 1</v>
          </cell>
        </row>
        <row r="378">
          <cell r="A378">
            <v>378</v>
          </cell>
          <cell r="B378" t="str">
            <v>03070000</v>
          </cell>
          <cell r="C378" t="str">
            <v>Walpole</v>
          </cell>
          <cell r="D378" t="str">
            <v>Public School District</v>
          </cell>
          <cell r="E378" t="str">
            <v>Superintendent</v>
          </cell>
          <cell r="F378" t="str">
            <v>Lincoln Lynch</v>
          </cell>
          <cell r="G378" t="str">
            <v>135 School Street</v>
          </cell>
          <cell r="H378">
            <v>0</v>
          </cell>
          <cell r="I378" t="str">
            <v>Walpole</v>
          </cell>
          <cell r="J378" t="str">
            <v>MA</v>
          </cell>
          <cell r="K378" t="str">
            <v>02081</v>
          </cell>
          <cell r="L378" t="str">
            <v>Level 2</v>
          </cell>
        </row>
        <row r="379">
          <cell r="A379">
            <v>379</v>
          </cell>
          <cell r="B379" t="str">
            <v>03080000</v>
          </cell>
          <cell r="C379" t="str">
            <v>Waltham</v>
          </cell>
          <cell r="D379" t="str">
            <v>Public School District</v>
          </cell>
          <cell r="E379" t="str">
            <v>Superintendent</v>
          </cell>
          <cell r="F379" t="str">
            <v>Drew Echelson</v>
          </cell>
          <cell r="G379" t="str">
            <v>617 Lexington Street</v>
          </cell>
          <cell r="H379">
            <v>0</v>
          </cell>
          <cell r="I379" t="str">
            <v>Waltham</v>
          </cell>
          <cell r="J379" t="str">
            <v>MA</v>
          </cell>
          <cell r="K379" t="str">
            <v>02452</v>
          </cell>
          <cell r="L379" t="str">
            <v>Level 3</v>
          </cell>
        </row>
        <row r="380">
          <cell r="A380">
            <v>380</v>
          </cell>
          <cell r="B380" t="str">
            <v>03090000</v>
          </cell>
          <cell r="C380" t="str">
            <v>Ware</v>
          </cell>
          <cell r="D380" t="str">
            <v>Public School District</v>
          </cell>
          <cell r="E380" t="str">
            <v>Superintendent</v>
          </cell>
          <cell r="F380" t="str">
            <v>Marlene Di Leo</v>
          </cell>
          <cell r="G380" t="str">
            <v>P O Box 240</v>
          </cell>
          <cell r="H380">
            <v>0</v>
          </cell>
          <cell r="I380" t="str">
            <v>Ware</v>
          </cell>
          <cell r="J380" t="str">
            <v>MA</v>
          </cell>
          <cell r="K380" t="str">
            <v>01082</v>
          </cell>
          <cell r="L380" t="str">
            <v>Level 3</v>
          </cell>
        </row>
        <row r="381">
          <cell r="A381">
            <v>381</v>
          </cell>
          <cell r="B381" t="str">
            <v>03100000</v>
          </cell>
          <cell r="C381" t="str">
            <v>Wareham</v>
          </cell>
          <cell r="D381" t="str">
            <v>Public School District</v>
          </cell>
          <cell r="E381" t="str">
            <v>Superintendent</v>
          </cell>
          <cell r="F381" t="str">
            <v>Kimberly Shaver-Hood</v>
          </cell>
          <cell r="G381" t="str">
            <v>48 Marion Road</v>
          </cell>
          <cell r="H381">
            <v>0</v>
          </cell>
          <cell r="I381" t="str">
            <v>Wareham</v>
          </cell>
          <cell r="J381" t="str">
            <v>MA</v>
          </cell>
          <cell r="K381" t="str">
            <v>02571</v>
          </cell>
          <cell r="L381" t="str">
            <v>Level 3</v>
          </cell>
        </row>
        <row r="382">
          <cell r="A382">
            <v>382</v>
          </cell>
          <cell r="B382" t="str">
            <v>03140000</v>
          </cell>
          <cell r="C382" t="str">
            <v>Watertown</v>
          </cell>
          <cell r="D382" t="str">
            <v>Public School District</v>
          </cell>
          <cell r="E382" t="str">
            <v>Superintendent</v>
          </cell>
          <cell r="F382" t="str">
            <v>Jean Fitzgerald</v>
          </cell>
          <cell r="G382" t="str">
            <v>30 Common Street</v>
          </cell>
          <cell r="H382">
            <v>0</v>
          </cell>
          <cell r="I382" t="str">
            <v>Watertown</v>
          </cell>
          <cell r="J382" t="str">
            <v>MA</v>
          </cell>
          <cell r="K382" t="str">
            <v>02472</v>
          </cell>
          <cell r="L382" t="str">
            <v>Level 2</v>
          </cell>
        </row>
        <row r="383">
          <cell r="A383">
            <v>383</v>
          </cell>
          <cell r="B383" t="str">
            <v>03150000</v>
          </cell>
          <cell r="C383" t="str">
            <v>Wayland</v>
          </cell>
          <cell r="D383" t="str">
            <v>Public School District</v>
          </cell>
          <cell r="E383" t="str">
            <v>Superintendent</v>
          </cell>
          <cell r="F383" t="str">
            <v>Paul Stein</v>
          </cell>
          <cell r="G383" t="str">
            <v>41 Cochituate Rd</v>
          </cell>
          <cell r="H383">
            <v>0</v>
          </cell>
          <cell r="I383" t="str">
            <v>Wayland</v>
          </cell>
          <cell r="J383" t="str">
            <v>MA</v>
          </cell>
          <cell r="K383" t="str">
            <v>01778</v>
          </cell>
          <cell r="L383" t="str">
            <v>Level 2</v>
          </cell>
        </row>
        <row r="384">
          <cell r="A384">
            <v>384</v>
          </cell>
          <cell r="B384" t="str">
            <v>03160000</v>
          </cell>
          <cell r="C384" t="str">
            <v>Webster</v>
          </cell>
          <cell r="D384" t="str">
            <v>Public School District</v>
          </cell>
          <cell r="E384" t="str">
            <v>Superintendent</v>
          </cell>
          <cell r="F384" t="str">
            <v>Barbara Malkas</v>
          </cell>
          <cell r="G384" t="str">
            <v>PO Box 430</v>
          </cell>
          <cell r="H384">
            <v>0</v>
          </cell>
          <cell r="I384" t="str">
            <v>Webster</v>
          </cell>
          <cell r="J384" t="str">
            <v>MA</v>
          </cell>
          <cell r="K384" t="str">
            <v>01570</v>
          </cell>
          <cell r="L384" t="str">
            <v>Level 3</v>
          </cell>
        </row>
        <row r="385">
          <cell r="A385">
            <v>385</v>
          </cell>
          <cell r="B385" t="str">
            <v>03170000</v>
          </cell>
          <cell r="C385" t="str">
            <v>Wellesley</v>
          </cell>
          <cell r="D385" t="str">
            <v>Public School District</v>
          </cell>
          <cell r="E385" t="str">
            <v>Superintendent</v>
          </cell>
          <cell r="F385" t="str">
            <v>David Lussier</v>
          </cell>
          <cell r="G385" t="str">
            <v>40 Kingsbury Street</v>
          </cell>
          <cell r="H385">
            <v>0</v>
          </cell>
          <cell r="I385" t="str">
            <v>Wellesley</v>
          </cell>
          <cell r="J385" t="str">
            <v>MA</v>
          </cell>
          <cell r="K385" t="str">
            <v>02481</v>
          </cell>
          <cell r="L385" t="str">
            <v>Level 1</v>
          </cell>
        </row>
        <row r="386">
          <cell r="A386">
            <v>386</v>
          </cell>
          <cell r="B386" t="str">
            <v>03180000</v>
          </cell>
          <cell r="C386" t="str">
            <v>Wellfleet</v>
          </cell>
          <cell r="D386" t="str">
            <v>Public School District</v>
          </cell>
          <cell r="E386" t="str">
            <v>Superintendent</v>
          </cell>
          <cell r="F386" t="str">
            <v>Thomas Conrad</v>
          </cell>
          <cell r="G386" t="str">
            <v>78 Eldredge Pkwy</v>
          </cell>
          <cell r="H386">
            <v>0</v>
          </cell>
          <cell r="I386" t="str">
            <v>Orleans</v>
          </cell>
          <cell r="J386" t="str">
            <v>MA</v>
          </cell>
          <cell r="K386" t="str">
            <v>02653</v>
          </cell>
          <cell r="L386" t="str">
            <v>Level 1</v>
          </cell>
        </row>
        <row r="387">
          <cell r="A387">
            <v>387</v>
          </cell>
          <cell r="B387" t="str">
            <v>03220000</v>
          </cell>
          <cell r="C387" t="str">
            <v>West Boylston</v>
          </cell>
          <cell r="D387" t="str">
            <v>Public School District</v>
          </cell>
          <cell r="E387" t="str">
            <v>Superintendent</v>
          </cell>
          <cell r="F387" t="str">
            <v>Elizabeth Schaper</v>
          </cell>
          <cell r="G387" t="str">
            <v>125 Crescent Street</v>
          </cell>
          <cell r="H387">
            <v>0</v>
          </cell>
          <cell r="I387" t="str">
            <v>West Boylston</v>
          </cell>
          <cell r="J387" t="str">
            <v>MA</v>
          </cell>
          <cell r="K387" t="str">
            <v>01583</v>
          </cell>
          <cell r="L387" t="str">
            <v>Level 2</v>
          </cell>
        </row>
        <row r="388">
          <cell r="A388">
            <v>388</v>
          </cell>
          <cell r="B388" t="str">
            <v>03230000</v>
          </cell>
          <cell r="C388" t="str">
            <v>West Bridgewater</v>
          </cell>
          <cell r="D388" t="str">
            <v>Public School District</v>
          </cell>
          <cell r="E388" t="str">
            <v>Superintendent</v>
          </cell>
          <cell r="F388" t="str">
            <v>Patricia Oakley</v>
          </cell>
          <cell r="G388" t="str">
            <v>2 Spring Street</v>
          </cell>
          <cell r="H388">
            <v>0</v>
          </cell>
          <cell r="I388" t="str">
            <v>West Bridgewater</v>
          </cell>
          <cell r="J388" t="str">
            <v>MA</v>
          </cell>
          <cell r="K388" t="str">
            <v>02379</v>
          </cell>
          <cell r="L388" t="str">
            <v>Level 2</v>
          </cell>
        </row>
        <row r="389">
          <cell r="A389">
            <v>389</v>
          </cell>
          <cell r="B389" t="str">
            <v>03320000</v>
          </cell>
          <cell r="C389" t="str">
            <v>West Springfield</v>
          </cell>
          <cell r="D389" t="str">
            <v>Public School District</v>
          </cell>
          <cell r="E389" t="str">
            <v>Superintendent</v>
          </cell>
          <cell r="F389" t="str">
            <v>Michael Richard</v>
          </cell>
          <cell r="G389" t="str">
            <v>26 Central Street</v>
          </cell>
          <cell r="H389">
            <v>0</v>
          </cell>
          <cell r="I389" t="str">
            <v>West Springfield</v>
          </cell>
          <cell r="J389" t="str">
            <v>MA</v>
          </cell>
          <cell r="K389" t="str">
            <v>01089</v>
          </cell>
          <cell r="L389" t="str">
            <v>Level 3</v>
          </cell>
        </row>
        <row r="390">
          <cell r="A390">
            <v>390</v>
          </cell>
          <cell r="B390" t="str">
            <v>03210000</v>
          </cell>
          <cell r="C390" t="str">
            <v>Westborough</v>
          </cell>
          <cell r="D390" t="str">
            <v>Public School District</v>
          </cell>
          <cell r="E390" t="str">
            <v>Superintendent</v>
          </cell>
          <cell r="F390" t="str">
            <v>Amber Bock</v>
          </cell>
          <cell r="G390" t="str">
            <v>45 West Main Street</v>
          </cell>
          <cell r="H390">
            <v>0</v>
          </cell>
          <cell r="I390" t="str">
            <v>Westborough</v>
          </cell>
          <cell r="J390" t="str">
            <v>MA</v>
          </cell>
          <cell r="K390" t="str">
            <v>01581</v>
          </cell>
          <cell r="L390" t="str">
            <v>Level 1</v>
          </cell>
        </row>
        <row r="391">
          <cell r="A391">
            <v>391</v>
          </cell>
          <cell r="B391" t="str">
            <v>03250000</v>
          </cell>
          <cell r="C391" t="str">
            <v>Westfield</v>
          </cell>
          <cell r="D391" t="str">
            <v>Public School District</v>
          </cell>
          <cell r="E391" t="str">
            <v>Superintendent</v>
          </cell>
          <cell r="F391" t="str">
            <v>Suzanne Scallion</v>
          </cell>
          <cell r="G391" t="str">
            <v>94 North Elm Street</v>
          </cell>
          <cell r="H391" t="str">
            <v>Suite 101</v>
          </cell>
          <cell r="I391" t="str">
            <v>Westfield</v>
          </cell>
          <cell r="J391" t="str">
            <v>MA</v>
          </cell>
          <cell r="K391" t="str">
            <v>01085</v>
          </cell>
          <cell r="L391" t="str">
            <v>Level 3</v>
          </cell>
        </row>
        <row r="392">
          <cell r="A392">
            <v>392</v>
          </cell>
          <cell r="B392" t="str">
            <v>03260000</v>
          </cell>
          <cell r="C392" t="str">
            <v>Westford</v>
          </cell>
          <cell r="D392" t="str">
            <v>Public School District</v>
          </cell>
          <cell r="E392" t="str">
            <v>Superintendent</v>
          </cell>
          <cell r="F392" t="str">
            <v>Everett Olsen</v>
          </cell>
          <cell r="G392" t="str">
            <v>23 Depot Street</v>
          </cell>
          <cell r="H392">
            <v>0</v>
          </cell>
          <cell r="I392" t="str">
            <v>Westford</v>
          </cell>
          <cell r="J392" t="str">
            <v>MA</v>
          </cell>
          <cell r="K392" t="str">
            <v>01886</v>
          </cell>
          <cell r="L392" t="str">
            <v>Level 1</v>
          </cell>
        </row>
        <row r="393">
          <cell r="A393">
            <v>393</v>
          </cell>
          <cell r="B393" t="str">
            <v>03270000</v>
          </cell>
          <cell r="C393" t="str">
            <v>Westhampton</v>
          </cell>
          <cell r="D393" t="str">
            <v>Public School District</v>
          </cell>
          <cell r="E393" t="str">
            <v>Superintendent</v>
          </cell>
          <cell r="F393" t="str">
            <v>Craig Jurgensen</v>
          </cell>
          <cell r="G393" t="str">
            <v>19 Stage Rd</v>
          </cell>
          <cell r="H393">
            <v>0</v>
          </cell>
          <cell r="I393" t="str">
            <v>Westhampton</v>
          </cell>
          <cell r="J393" t="str">
            <v>MA</v>
          </cell>
          <cell r="K393" t="str">
            <v>01027</v>
          </cell>
          <cell r="L393" t="str">
            <v>Level 1</v>
          </cell>
        </row>
        <row r="394">
          <cell r="A394">
            <v>394</v>
          </cell>
          <cell r="B394" t="str">
            <v>03300000</v>
          </cell>
          <cell r="C394" t="str">
            <v>Weston</v>
          </cell>
          <cell r="D394" t="str">
            <v>Public School District</v>
          </cell>
          <cell r="E394" t="str">
            <v>Superintendent</v>
          </cell>
          <cell r="F394" t="str">
            <v>John Brackett</v>
          </cell>
          <cell r="G394" t="str">
            <v>89 Wellesley Street</v>
          </cell>
          <cell r="H394">
            <v>0</v>
          </cell>
          <cell r="I394" t="str">
            <v>Weston</v>
          </cell>
          <cell r="J394" t="str">
            <v>MA</v>
          </cell>
          <cell r="K394" t="str">
            <v>02493</v>
          </cell>
          <cell r="L394" t="str">
            <v>Level 2</v>
          </cell>
        </row>
        <row r="395">
          <cell r="A395">
            <v>395</v>
          </cell>
          <cell r="B395" t="str">
            <v>03310000</v>
          </cell>
          <cell r="C395" t="str">
            <v>Westport</v>
          </cell>
          <cell r="D395" t="str">
            <v>Public School District</v>
          </cell>
          <cell r="E395" t="str">
            <v>Superintendent</v>
          </cell>
          <cell r="F395" t="str">
            <v>Ann Marie Dargon</v>
          </cell>
          <cell r="G395" t="str">
            <v>17 Main Rd</v>
          </cell>
          <cell r="H395">
            <v>0</v>
          </cell>
          <cell r="I395" t="str">
            <v>Westport</v>
          </cell>
          <cell r="J395" t="str">
            <v>MA</v>
          </cell>
          <cell r="K395" t="str">
            <v>02790</v>
          </cell>
          <cell r="L395" t="str">
            <v>Level 2</v>
          </cell>
        </row>
        <row r="396">
          <cell r="A396">
            <v>396</v>
          </cell>
          <cell r="B396" t="str">
            <v>03350000</v>
          </cell>
          <cell r="C396" t="str">
            <v>Westwood</v>
          </cell>
          <cell r="D396" t="str">
            <v>Public School District</v>
          </cell>
          <cell r="E396" t="str">
            <v>Superintendent</v>
          </cell>
          <cell r="F396" t="str">
            <v>John Antonucci</v>
          </cell>
          <cell r="G396" t="str">
            <v>220 Nahatan Street</v>
          </cell>
          <cell r="H396">
            <v>0</v>
          </cell>
          <cell r="I396" t="str">
            <v>Westwood</v>
          </cell>
          <cell r="J396" t="str">
            <v>MA</v>
          </cell>
          <cell r="K396" t="str">
            <v>02090</v>
          </cell>
          <cell r="L396" t="str">
            <v>Level 2</v>
          </cell>
        </row>
        <row r="397">
          <cell r="A397">
            <v>397</v>
          </cell>
          <cell r="B397" t="str">
            <v>03360000</v>
          </cell>
          <cell r="C397" t="str">
            <v>Weymouth</v>
          </cell>
          <cell r="D397" t="str">
            <v>Public School District</v>
          </cell>
          <cell r="E397" t="str">
            <v>Superintendent</v>
          </cell>
          <cell r="F397" t="str">
            <v>Kenneth Salim</v>
          </cell>
          <cell r="G397" t="str">
            <v>111 Middle Street</v>
          </cell>
          <cell r="H397">
            <v>0</v>
          </cell>
          <cell r="I397" t="str">
            <v>Weymouth</v>
          </cell>
          <cell r="J397" t="str">
            <v>MA</v>
          </cell>
          <cell r="K397" t="str">
            <v>02189</v>
          </cell>
          <cell r="L397" t="str">
            <v>Level 3</v>
          </cell>
        </row>
        <row r="398">
          <cell r="A398">
            <v>398</v>
          </cell>
          <cell r="B398" t="str">
            <v>03370000</v>
          </cell>
          <cell r="C398" t="str">
            <v>Whately</v>
          </cell>
          <cell r="D398" t="str">
            <v>Public School District</v>
          </cell>
          <cell r="E398" t="str">
            <v>Superintendent</v>
          </cell>
          <cell r="F398" t="str">
            <v>Martha Barrett</v>
          </cell>
          <cell r="G398" t="str">
            <v>219 Christian Ln RFD1</v>
          </cell>
          <cell r="H398">
            <v>0</v>
          </cell>
          <cell r="I398" t="str">
            <v>South Deerfield</v>
          </cell>
          <cell r="J398" t="str">
            <v>MA</v>
          </cell>
          <cell r="K398" t="str">
            <v>01373</v>
          </cell>
          <cell r="L398" t="str">
            <v>Level 2</v>
          </cell>
        </row>
        <row r="399">
          <cell r="A399">
            <v>399</v>
          </cell>
          <cell r="B399" t="str">
            <v>07800000</v>
          </cell>
          <cell r="C399" t="str">
            <v>Whitman-Hanson</v>
          </cell>
          <cell r="D399" t="str">
            <v>Public School District</v>
          </cell>
          <cell r="E399" t="str">
            <v>Superintendent</v>
          </cell>
          <cell r="F399" t="str">
            <v>Ruth Gilbert-Whitner</v>
          </cell>
          <cell r="G399" t="str">
            <v>610 Franklin Street</v>
          </cell>
          <cell r="H399">
            <v>0</v>
          </cell>
          <cell r="I399" t="str">
            <v>Whitman</v>
          </cell>
          <cell r="J399" t="str">
            <v>MA</v>
          </cell>
          <cell r="K399" t="str">
            <v>02382</v>
          </cell>
          <cell r="L399" t="str">
            <v>Level 2</v>
          </cell>
        </row>
        <row r="400">
          <cell r="A400">
            <v>400</v>
          </cell>
          <cell r="B400" t="str">
            <v>08850000</v>
          </cell>
          <cell r="C400" t="str">
            <v>Whittier Regional Vocational Technical</v>
          </cell>
          <cell r="D400" t="str">
            <v>Public School District</v>
          </cell>
          <cell r="E400" t="str">
            <v>Superintendent</v>
          </cell>
          <cell r="F400" t="str">
            <v>Maureen Lynch</v>
          </cell>
          <cell r="G400" t="str">
            <v>115 Amesbury Line Rd</v>
          </cell>
          <cell r="H400">
            <v>0</v>
          </cell>
          <cell r="I400" t="str">
            <v>Haverhill</v>
          </cell>
          <cell r="J400" t="str">
            <v>MA</v>
          </cell>
          <cell r="K400" t="str">
            <v>01830</v>
          </cell>
          <cell r="L400" t="str">
            <v>Level 2</v>
          </cell>
        </row>
        <row r="401">
          <cell r="A401">
            <v>401</v>
          </cell>
          <cell r="B401" t="str">
            <v>03400000</v>
          </cell>
          <cell r="C401" t="str">
            <v>Williamsburg</v>
          </cell>
          <cell r="D401" t="str">
            <v>Public School District</v>
          </cell>
          <cell r="E401" t="str">
            <v>Superintendent</v>
          </cell>
          <cell r="F401" t="str">
            <v>Craig Jurgensen</v>
          </cell>
          <cell r="G401" t="str">
            <v>19 Stage Rd</v>
          </cell>
          <cell r="H401">
            <v>0</v>
          </cell>
          <cell r="I401" t="str">
            <v>Westhampton</v>
          </cell>
          <cell r="J401" t="str">
            <v>MA</v>
          </cell>
          <cell r="K401" t="str">
            <v>01027</v>
          </cell>
          <cell r="L401" t="str">
            <v>Level 2</v>
          </cell>
        </row>
        <row r="402">
          <cell r="A402">
            <v>402</v>
          </cell>
          <cell r="B402" t="str">
            <v>03410000</v>
          </cell>
          <cell r="C402" t="str">
            <v>Williamstown</v>
          </cell>
          <cell r="D402" t="str">
            <v>Public School District</v>
          </cell>
          <cell r="E402" t="str">
            <v>Superintendent</v>
          </cell>
          <cell r="F402" t="str">
            <v>Douglas Dias</v>
          </cell>
          <cell r="G402" t="str">
            <v>115 Church Street</v>
          </cell>
          <cell r="H402">
            <v>0</v>
          </cell>
          <cell r="I402" t="str">
            <v>Williamstown</v>
          </cell>
          <cell r="J402" t="str">
            <v>MA</v>
          </cell>
          <cell r="K402" t="str">
            <v>01267</v>
          </cell>
          <cell r="L402" t="str">
            <v>Level 2</v>
          </cell>
        </row>
        <row r="403">
          <cell r="A403">
            <v>403</v>
          </cell>
          <cell r="B403" t="str">
            <v>03420000</v>
          </cell>
          <cell r="C403" t="str">
            <v>Wilmington</v>
          </cell>
          <cell r="D403" t="str">
            <v>Public School District</v>
          </cell>
          <cell r="E403" t="str">
            <v>Superintendent</v>
          </cell>
          <cell r="F403" t="str">
            <v>Mary DeLai</v>
          </cell>
          <cell r="G403" t="str">
            <v>161 Church Street</v>
          </cell>
          <cell r="H403">
            <v>0</v>
          </cell>
          <cell r="I403" t="str">
            <v>Wilmington</v>
          </cell>
          <cell r="J403" t="str">
            <v>MA</v>
          </cell>
          <cell r="K403" t="str">
            <v>01887</v>
          </cell>
          <cell r="L403" t="str">
            <v>Level 2</v>
          </cell>
        </row>
        <row r="404">
          <cell r="A404">
            <v>404</v>
          </cell>
          <cell r="B404" t="str">
            <v>03430000</v>
          </cell>
          <cell r="C404" t="str">
            <v>Winchendon</v>
          </cell>
          <cell r="D404" t="str">
            <v>Public School District</v>
          </cell>
          <cell r="E404" t="str">
            <v>Superintendent</v>
          </cell>
          <cell r="F404" t="str">
            <v>Steven Haddad</v>
          </cell>
          <cell r="G404" t="str">
            <v>175 Grove Street</v>
          </cell>
          <cell r="H404">
            <v>0</v>
          </cell>
          <cell r="I404" t="str">
            <v>Winchendon</v>
          </cell>
          <cell r="J404" t="str">
            <v>MA</v>
          </cell>
          <cell r="K404" t="str">
            <v>01475</v>
          </cell>
          <cell r="L404" t="str">
            <v>Level 3</v>
          </cell>
        </row>
        <row r="405">
          <cell r="A405">
            <v>405</v>
          </cell>
          <cell r="B405" t="str">
            <v>03440000</v>
          </cell>
          <cell r="C405" t="str">
            <v>Winchester</v>
          </cell>
          <cell r="D405" t="str">
            <v>Public School District</v>
          </cell>
          <cell r="E405" t="str">
            <v>Superintendent</v>
          </cell>
          <cell r="F405" t="str">
            <v>Judith Evans</v>
          </cell>
          <cell r="G405" t="str">
            <v>40 Samoset Road</v>
          </cell>
          <cell r="H405">
            <v>0</v>
          </cell>
          <cell r="I405" t="str">
            <v>Winchester</v>
          </cell>
          <cell r="J405" t="str">
            <v>MA</v>
          </cell>
          <cell r="K405" t="str">
            <v>01890</v>
          </cell>
          <cell r="L405" t="str">
            <v>Level 2</v>
          </cell>
        </row>
        <row r="406">
          <cell r="A406">
            <v>406</v>
          </cell>
          <cell r="B406" t="str">
            <v>03460000</v>
          </cell>
          <cell r="C406" t="str">
            <v>Winthrop</v>
          </cell>
          <cell r="D406" t="str">
            <v>Public School District</v>
          </cell>
          <cell r="E406" t="str">
            <v>Superintendent</v>
          </cell>
          <cell r="F406" t="str">
            <v>John Macero</v>
          </cell>
          <cell r="G406" t="str">
            <v>1 Metcalf Square</v>
          </cell>
          <cell r="H406">
            <v>0</v>
          </cell>
          <cell r="I406" t="str">
            <v>Winthrop</v>
          </cell>
          <cell r="J406" t="str">
            <v>MA</v>
          </cell>
          <cell r="K406" t="str">
            <v>02152</v>
          </cell>
          <cell r="L406" t="str">
            <v>Level 2</v>
          </cell>
        </row>
        <row r="407">
          <cell r="A407">
            <v>407</v>
          </cell>
          <cell r="B407" t="str">
            <v>03470000</v>
          </cell>
          <cell r="C407" t="str">
            <v>Woburn</v>
          </cell>
          <cell r="D407" t="str">
            <v>Public School District</v>
          </cell>
          <cell r="E407" t="str">
            <v>Superintendent</v>
          </cell>
          <cell r="F407" t="str">
            <v>Mark Donovan</v>
          </cell>
          <cell r="G407" t="str">
            <v>55 Locust Street</v>
          </cell>
          <cell r="H407">
            <v>0</v>
          </cell>
          <cell r="I407" t="str">
            <v>Woburn</v>
          </cell>
          <cell r="J407" t="str">
            <v>MA</v>
          </cell>
          <cell r="K407" t="str">
            <v>01801</v>
          </cell>
          <cell r="L407" t="str">
            <v>Level 2</v>
          </cell>
        </row>
        <row r="408">
          <cell r="A408">
            <v>408</v>
          </cell>
          <cell r="B408" t="str">
            <v>03480000</v>
          </cell>
          <cell r="C408" t="str">
            <v>Worcester</v>
          </cell>
          <cell r="D408" t="str">
            <v>Public School District</v>
          </cell>
          <cell r="E408" t="str">
            <v>Superintendent</v>
          </cell>
          <cell r="F408" t="str">
            <v>Marco Rodrigues</v>
          </cell>
          <cell r="G408" t="str">
            <v>20 Irving Street</v>
          </cell>
          <cell r="H408">
            <v>0</v>
          </cell>
          <cell r="I408" t="str">
            <v>Worcester</v>
          </cell>
          <cell r="J408" t="str">
            <v>MA</v>
          </cell>
          <cell r="K408" t="str">
            <v>01609</v>
          </cell>
          <cell r="L408" t="str">
            <v>Level 4</v>
          </cell>
        </row>
        <row r="409">
          <cell r="A409">
            <v>409</v>
          </cell>
          <cell r="B409" t="str">
            <v>03490000</v>
          </cell>
          <cell r="C409" t="str">
            <v>Worthington</v>
          </cell>
          <cell r="D409" t="str">
            <v>Public School District</v>
          </cell>
          <cell r="E409" t="str">
            <v>Superintendent</v>
          </cell>
          <cell r="F409" t="str">
            <v>Craig Jurgensen</v>
          </cell>
          <cell r="G409" t="str">
            <v>19 Stage Rd</v>
          </cell>
          <cell r="H409">
            <v>0</v>
          </cell>
          <cell r="I409" t="str">
            <v>Westhampton</v>
          </cell>
          <cell r="J409" t="str">
            <v>MA</v>
          </cell>
          <cell r="K409" t="str">
            <v>01027</v>
          </cell>
          <cell r="L409" t="str">
            <v>---</v>
          </cell>
        </row>
        <row r="410">
          <cell r="A410">
            <v>410</v>
          </cell>
          <cell r="B410" t="str">
            <v>03500000</v>
          </cell>
          <cell r="C410" t="str">
            <v>Wrentham</v>
          </cell>
          <cell r="D410" t="str">
            <v>Public School District</v>
          </cell>
          <cell r="E410" t="str">
            <v>Superintendent</v>
          </cell>
          <cell r="F410" t="str">
            <v>Allan Cameron</v>
          </cell>
          <cell r="G410" t="str">
            <v>120 Taunton Street</v>
          </cell>
          <cell r="H410">
            <v>0</v>
          </cell>
          <cell r="I410" t="str">
            <v>Wrentham</v>
          </cell>
          <cell r="J410" t="str">
            <v>MA</v>
          </cell>
          <cell r="K410" t="str">
            <v>02093</v>
          </cell>
          <cell r="L410" t="str">
            <v>Level 2</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I Amendment"/>
      <sheetName val="Summary Sheet"/>
      <sheetName val="dataESEcontact"/>
      <sheetName val="Instructions"/>
      <sheetName val="Track 1 calculations"/>
      <sheetName val="Budget Track 1 Year 1"/>
      <sheetName val="Budget Track 1 Year 2"/>
      <sheetName val="Budget Track 1 Year 3"/>
      <sheetName val="dataLookupValues"/>
      <sheetName val="approved screener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I Amendment"/>
      <sheetName val="Summary Sheet"/>
      <sheetName val="dataESEcontact"/>
      <sheetName val="Instructions"/>
      <sheetName val="Track 1 calculations"/>
      <sheetName val="Budget Track 1 Year 1"/>
      <sheetName val="Budget Track 1 Year 2"/>
      <sheetName val="Budget Track 1 Year 3"/>
      <sheetName val="dataLookupValues"/>
      <sheetName val="approved screener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4B027E-4E4B-4F10-B2F1-5834DFE31985}" name="Table3" displayName="Table3" ref="A1:J14" totalsRowShown="0">
  <autoFilter ref="A1:J14" xr:uid="{3F4B027E-4E4B-4F10-B2F1-5834DFE31985}"/>
  <tableColumns count="10">
    <tableColumn id="1" xr3:uid="{47680316-1DEB-4A07-B6DA-B69EA48C3F29}" name="Column1"/>
    <tableColumn id="2" xr3:uid="{2EF72249-8A89-4BC9-A00F-A0731B4E9B02}" name="Column2"/>
    <tableColumn id="4" xr3:uid="{A7332861-A9C9-4344-A0C5-3B37729F38FA}" name="Column3" dataDxfId="7"/>
    <tableColumn id="5" xr3:uid="{5B274FC6-9206-456A-B0B2-33F0D5AD3292}" name="Column4" dataDxfId="6"/>
    <tableColumn id="6" xr3:uid="{94378187-D2AB-4066-B565-AC08B8574F28}" name="Column5" dataDxfId="5"/>
    <tableColumn id="7" xr3:uid="{F388B98F-59CD-49C6-BBFF-4A8D8372F89A}" name="Column6" dataDxfId="4"/>
    <tableColumn id="10" xr3:uid="{34491D7D-65DA-44D9-A4B1-813626740A71}" name="Column7" dataDxfId="3"/>
    <tableColumn id="8" xr3:uid="{383F3B4D-615A-493C-9A2C-C333C47D248D}" name="Column8" dataDxfId="2"/>
    <tableColumn id="3" xr3:uid="{658D712D-9282-4800-91C7-BC2056428C77}" name="Column9" dataDxfId="1"/>
    <tableColumn id="9" xr3:uid="{2C0584BB-3C34-4645-BC10-7F1FC7821F35}" name="Column10"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2A115-09AC-4072-951E-E4D0E16DE62F}">
  <sheetPr>
    <tabColor theme="5" tint="0.39997558519241921"/>
  </sheetPr>
  <dimension ref="A1:A5"/>
  <sheetViews>
    <sheetView tabSelected="1" zoomScaleNormal="100" workbookViewId="0">
      <selection activeCell="C1" sqref="C1"/>
    </sheetView>
  </sheetViews>
  <sheetFormatPr defaultColWidth="8.7109375" defaultRowHeight="15" x14ac:dyDescent="0.25"/>
  <cols>
    <col min="1" max="1" width="79.140625" customWidth="1"/>
    <col min="2" max="2" width="8.7109375" customWidth="1"/>
  </cols>
  <sheetData>
    <row r="1" spans="1:1" ht="255.75" thickBot="1" x14ac:dyDescent="0.3">
      <c r="A1" s="7" t="s">
        <v>96</v>
      </c>
    </row>
    <row r="2" spans="1:1" ht="14.45" customHeight="1" x14ac:dyDescent="0.25"/>
    <row r="3" spans="1:1" ht="14.45" customHeight="1" x14ac:dyDescent="0.25"/>
    <row r="4" spans="1:1" ht="14.45" customHeight="1" x14ac:dyDescent="0.25"/>
    <row r="5" spans="1:1" ht="14.45" customHeight="1" x14ac:dyDescent="0.25"/>
  </sheetData>
  <sheetProtection algorithmName="SHA-512" hashValue="W3oAnOKQX+glHiifGvMOlAYlr4XUYArM1yI5wn87wcEGNa/wLuMDl/jACgm7QnZyAVyS8v0nl2tYcnmo5JDj0g==" saltValue="ZPopi55OApOdVJLS5BkP5w==" spinCount="100000"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1AED4-8CC8-4A7D-B51B-0E88D181F0ED}">
  <sheetPr>
    <tabColor theme="9" tint="0.39997558519241921"/>
  </sheetPr>
  <dimension ref="A1:E33"/>
  <sheetViews>
    <sheetView zoomScaleNormal="100" workbookViewId="0">
      <selection activeCell="B1" sqref="B1"/>
    </sheetView>
  </sheetViews>
  <sheetFormatPr defaultRowHeight="15" x14ac:dyDescent="0.25"/>
  <cols>
    <col min="1" max="1" width="29.28515625" customWidth="1"/>
    <col min="2" max="2" width="18.5703125" customWidth="1"/>
    <col min="3" max="3" width="18.140625" customWidth="1"/>
    <col min="4" max="4" width="16.42578125" customWidth="1"/>
    <col min="5" max="5" width="41.85546875" customWidth="1"/>
  </cols>
  <sheetData>
    <row r="1" spans="1:5" x14ac:dyDescent="0.25">
      <c r="A1" s="2" t="s">
        <v>0</v>
      </c>
      <c r="B1" s="6" t="s">
        <v>70</v>
      </c>
      <c r="C1" s="3" t="s">
        <v>80</v>
      </c>
      <c r="D1" s="3" t="s">
        <v>94</v>
      </c>
    </row>
    <row r="2" spans="1:5" x14ac:dyDescent="0.25">
      <c r="A2" s="2" t="s">
        <v>1</v>
      </c>
      <c r="B2" s="296">
        <f>VLOOKUP(B1,Table3[],2)</f>
        <v>1</v>
      </c>
      <c r="C2" s="2" t="s">
        <v>2</v>
      </c>
      <c r="D2" s="2" t="s">
        <v>79</v>
      </c>
      <c r="E2" s="2"/>
    </row>
    <row r="3" spans="1:5" x14ac:dyDescent="0.25">
      <c r="A3" s="2"/>
      <c r="B3" s="175"/>
      <c r="C3" s="2"/>
      <c r="D3" s="2"/>
      <c r="E3" s="2"/>
    </row>
    <row r="4" spans="1:5" x14ac:dyDescent="0.25">
      <c r="A4" s="2" t="s">
        <v>91</v>
      </c>
      <c r="B4" s="175"/>
      <c r="D4" s="2"/>
      <c r="E4" s="2"/>
    </row>
    <row r="5" spans="1:5" x14ac:dyDescent="0.25">
      <c r="A5" t="s">
        <v>4</v>
      </c>
      <c r="B5" s="175"/>
      <c r="C5">
        <f>VLOOKUP(B1,Table3[],8)</f>
        <v>0</v>
      </c>
      <c r="D5" s="2"/>
      <c r="E5" s="2"/>
    </row>
    <row r="6" spans="1:5" x14ac:dyDescent="0.25">
      <c r="A6" s="2"/>
      <c r="B6" s="175"/>
      <c r="D6" s="2"/>
      <c r="E6" s="2"/>
    </row>
    <row r="7" spans="1:5" x14ac:dyDescent="0.25">
      <c r="A7" s="2" t="s">
        <v>92</v>
      </c>
      <c r="B7" s="175"/>
      <c r="D7" s="2"/>
      <c r="E7" s="2"/>
    </row>
    <row r="8" spans="1:5" x14ac:dyDescent="0.25">
      <c r="A8" t="s">
        <v>4</v>
      </c>
      <c r="B8" s="175"/>
      <c r="C8">
        <f>VLOOKUP(B1,Table3[],10)</f>
        <v>0</v>
      </c>
      <c r="D8" s="2"/>
      <c r="E8" s="2"/>
    </row>
    <row r="9" spans="1:5" x14ac:dyDescent="0.25">
      <c r="A9" s="2"/>
      <c r="B9" s="175"/>
      <c r="C9" s="2"/>
      <c r="D9" s="2"/>
      <c r="E9" s="2"/>
    </row>
    <row r="10" spans="1:5" x14ac:dyDescent="0.25">
      <c r="A10" s="2" t="s">
        <v>3</v>
      </c>
    </row>
    <row r="11" spans="1:5" x14ac:dyDescent="0.25">
      <c r="A11" t="s">
        <v>4</v>
      </c>
      <c r="C11" s="1">
        <f>VLOOKUP(B1,Table3[],6)</f>
        <v>25000</v>
      </c>
      <c r="D11" s="5"/>
    </row>
    <row r="12" spans="1:5" x14ac:dyDescent="0.25">
      <c r="C12" s="4"/>
    </row>
    <row r="13" spans="1:5" x14ac:dyDescent="0.25">
      <c r="A13" s="2" t="s">
        <v>5</v>
      </c>
      <c r="C13" s="1"/>
      <c r="D13" s="1"/>
    </row>
    <row r="14" spans="1:5" x14ac:dyDescent="0.25">
      <c r="A14" t="s">
        <v>6</v>
      </c>
      <c r="C14" s="1">
        <v>1500</v>
      </c>
      <c r="D14" s="1"/>
    </row>
    <row r="15" spans="1:5" x14ac:dyDescent="0.25">
      <c r="A15" t="s">
        <v>7</v>
      </c>
      <c r="C15" s="176">
        <f>(B2)</f>
        <v>1</v>
      </c>
      <c r="D15" s="176"/>
    </row>
    <row r="16" spans="1:5" x14ac:dyDescent="0.25">
      <c r="A16" t="s">
        <v>8</v>
      </c>
      <c r="C16" s="4">
        <f>PRODUCT(C14:C15)</f>
        <v>1500</v>
      </c>
      <c r="D16" s="4"/>
    </row>
    <row r="18" spans="1:4" x14ac:dyDescent="0.25">
      <c r="D18" s="1"/>
    </row>
    <row r="19" spans="1:4" x14ac:dyDescent="0.25">
      <c r="A19" s="2" t="s">
        <v>9</v>
      </c>
    </row>
    <row r="20" spans="1:4" x14ac:dyDescent="0.25">
      <c r="A20" t="s">
        <v>10</v>
      </c>
      <c r="C20" s="4">
        <f>VLOOKUP(B1,Table3[],4)</f>
        <v>15000</v>
      </c>
      <c r="D20" s="1">
        <f>VLOOKUP(B1,Table3[],9)</f>
        <v>10000</v>
      </c>
    </row>
    <row r="21" spans="1:4" x14ac:dyDescent="0.25">
      <c r="A21" t="s">
        <v>11</v>
      </c>
      <c r="C21" s="294">
        <f>(B2-1)</f>
        <v>0</v>
      </c>
      <c r="D21" s="293"/>
    </row>
    <row r="22" spans="1:4" x14ac:dyDescent="0.25">
      <c r="A22" t="s">
        <v>12</v>
      </c>
      <c r="C22" s="1">
        <v>5000</v>
      </c>
      <c r="D22" s="1"/>
    </row>
    <row r="23" spans="1:4" x14ac:dyDescent="0.25">
      <c r="A23" t="s">
        <v>13</v>
      </c>
      <c r="C23" s="4">
        <f>(C20)+PRODUCT(C21,C22)</f>
        <v>15000</v>
      </c>
      <c r="D23" s="1">
        <f>(D20)+PRODUCT(D21,D22)</f>
        <v>10000</v>
      </c>
    </row>
    <row r="25" spans="1:4" ht="30" x14ac:dyDescent="0.25">
      <c r="A25" s="3" t="s">
        <v>14</v>
      </c>
    </row>
    <row r="26" spans="1:4" x14ac:dyDescent="0.25">
      <c r="A26" t="s">
        <v>13</v>
      </c>
      <c r="C26" s="1">
        <f>VLOOKUP(B1,Table3[],5)</f>
        <v>76000</v>
      </c>
      <c r="D26" s="180">
        <f>VLOOKUP(B1,Table3[],7)</f>
        <v>19000</v>
      </c>
    </row>
    <row r="28" spans="1:4" x14ac:dyDescent="0.25">
      <c r="A28" s="2" t="s">
        <v>15</v>
      </c>
    </row>
    <row r="29" spans="1:4" x14ac:dyDescent="0.25">
      <c r="A29" t="s">
        <v>6</v>
      </c>
      <c r="C29" s="1">
        <f>VLOOKUP(B1,Table3[],3)</f>
        <v>4000</v>
      </c>
      <c r="D29" s="1">
        <v>2000</v>
      </c>
    </row>
    <row r="30" spans="1:4" x14ac:dyDescent="0.25">
      <c r="A30" t="s">
        <v>7</v>
      </c>
      <c r="C30" s="176">
        <f>(B2)</f>
        <v>1</v>
      </c>
      <c r="D30" s="176">
        <f>(B2)</f>
        <v>1</v>
      </c>
    </row>
    <row r="31" spans="1:4" x14ac:dyDescent="0.25">
      <c r="A31" t="s">
        <v>13</v>
      </c>
      <c r="C31" s="4">
        <f>PRODUCT(C29:C30)</f>
        <v>4000</v>
      </c>
      <c r="D31" s="4">
        <f>PRODUCT(D29:D30)</f>
        <v>2000</v>
      </c>
    </row>
    <row r="33" spans="1:5" x14ac:dyDescent="0.25">
      <c r="A33" s="2" t="s">
        <v>16</v>
      </c>
      <c r="C33" s="1">
        <f>SUM(C5,C8,C11,C16,C23,C26,C31)</f>
        <v>121500</v>
      </c>
      <c r="D33" s="1">
        <f>SUM(D23,D26,D31)</f>
        <v>31000</v>
      </c>
      <c r="E33" s="1">
        <f>SUM(C33:D33)</f>
        <v>152500</v>
      </c>
    </row>
  </sheetData>
  <sheetProtection algorithmName="SHA-512" hashValue="IkKNL6/fVME8+XSlMCEOar8QBtxy74zyVavmreyCsNOLJUvquE48KifpOUjP/2di+kNFpfB6RMl5/S4XUmTXEg==" saltValue="QQLVhtiks7nOJ994hnMMDQ==" spinCount="100000" sheet="1" selectLockedCells="1"/>
  <pageMargins left="0.7" right="0.7" top="0.75" bottom="0.75" header="0.3" footer="0.3"/>
  <pageSetup orientation="portrait" r:id="rId1"/>
  <extLst>
    <ext xmlns:x14="http://schemas.microsoft.com/office/spreadsheetml/2009/9/main" uri="{CCE6A557-97BC-4b89-ADB6-D9C93CAAB3DF}">
      <x14:dataValidations xmlns:xm="http://schemas.microsoft.com/office/excel/2006/main" yWindow="422" count="1">
        <x14:dataValidation type="list" showInputMessage="1" showErrorMessage="1" errorTitle="Invalid Entry" error="Please select your district from the list." promptTitle="District" prompt="Please select your district from the list." xr:uid="{FF7FDA4E-2975-4292-A324-2A00B0026E7F}">
          <x14:formula1>
            <xm:f>Notes!$A$2:$A$14</xm:f>
          </x14:formula1>
          <xm:sqref>B1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A064D-E7D3-4B58-AF99-1855F6EB2E0B}">
  <sheetPr>
    <tabColor theme="7" tint="0.59999389629810485"/>
  </sheetPr>
  <dimension ref="A1:AA104"/>
  <sheetViews>
    <sheetView zoomScaleNormal="100" workbookViewId="0">
      <selection activeCell="F3" sqref="F3:G3"/>
    </sheetView>
  </sheetViews>
  <sheetFormatPr defaultColWidth="9.140625" defaultRowHeight="15" x14ac:dyDescent="0.25"/>
  <cols>
    <col min="1" max="1" width="4" style="8" customWidth="1"/>
    <col min="2" max="2" width="1.42578125" style="8" customWidth="1"/>
    <col min="3" max="3" width="3.85546875" style="8" customWidth="1"/>
    <col min="4" max="4" width="2.85546875" style="8" customWidth="1"/>
    <col min="5" max="5" width="3" style="8" customWidth="1"/>
    <col min="6" max="6" width="15.42578125" style="8" customWidth="1"/>
    <col min="7" max="7" width="17.85546875" style="8" customWidth="1"/>
    <col min="8" max="8" width="4.85546875" style="8" customWidth="1"/>
    <col min="9" max="9" width="9.85546875" style="8" customWidth="1"/>
    <col min="10" max="10" width="8.5703125" style="8" customWidth="1"/>
    <col min="11" max="11" width="6.85546875" style="8" customWidth="1"/>
    <col min="12" max="14" width="6.85546875" style="8" hidden="1" customWidth="1"/>
    <col min="15" max="15" width="2.42578125" style="8" customWidth="1"/>
    <col min="16" max="16" width="12.5703125" style="8" customWidth="1"/>
    <col min="17" max="17" width="2.140625" style="8" customWidth="1"/>
    <col min="18" max="26" width="13.140625" style="8" hidden="1" customWidth="1"/>
    <col min="27" max="27" width="28.42578125" style="8" customWidth="1"/>
    <col min="28" max="16384" width="9.140625" style="8"/>
  </cols>
  <sheetData>
    <row r="1" spans="1:27" ht="6" customHeight="1" thickBot="1" x14ac:dyDescent="0.3">
      <c r="A1" s="11"/>
      <c r="B1" s="11"/>
      <c r="C1" s="10"/>
      <c r="D1" s="10"/>
      <c r="E1" s="10"/>
      <c r="F1" s="10"/>
      <c r="G1" s="10"/>
      <c r="H1" s="10"/>
      <c r="I1" s="10"/>
      <c r="J1" s="10"/>
      <c r="K1" s="10"/>
      <c r="L1" s="10"/>
      <c r="M1" s="10"/>
      <c r="N1" s="10"/>
      <c r="O1" s="10"/>
      <c r="P1" s="10"/>
      <c r="Q1" s="10"/>
      <c r="R1" s="10"/>
      <c r="S1" s="328"/>
      <c r="T1" s="328"/>
      <c r="U1" s="328"/>
      <c r="V1" s="328"/>
      <c r="W1" s="328"/>
      <c r="X1" s="328"/>
      <c r="Y1" s="168"/>
    </row>
    <row r="2" spans="1:27" ht="8.25" customHeight="1" x14ac:dyDescent="0.25">
      <c r="A2" s="165"/>
      <c r="B2" s="165"/>
      <c r="C2" s="329"/>
      <c r="D2" s="329"/>
      <c r="E2" s="329"/>
      <c r="F2" s="329"/>
      <c r="G2" s="329"/>
      <c r="H2" s="329"/>
      <c r="I2" s="329"/>
      <c r="J2" s="329"/>
      <c r="K2" s="329"/>
      <c r="L2" s="329"/>
      <c r="M2" s="329"/>
      <c r="N2" s="329"/>
      <c r="O2" s="329"/>
      <c r="P2" s="329"/>
      <c r="Q2" s="329"/>
      <c r="R2" s="329"/>
      <c r="S2" s="329"/>
      <c r="T2" s="101"/>
      <c r="U2" s="101"/>
      <c r="V2" s="101"/>
      <c r="W2" s="101"/>
      <c r="X2" s="101"/>
      <c r="Y2" s="101"/>
    </row>
    <row r="3" spans="1:27" ht="26.25" customHeight="1" x14ac:dyDescent="0.25">
      <c r="A3" s="165"/>
      <c r="B3" s="338" t="s">
        <v>17</v>
      </c>
      <c r="C3" s="339"/>
      <c r="D3" s="339"/>
      <c r="E3" s="339"/>
      <c r="F3" s="336"/>
      <c r="G3" s="336"/>
      <c r="H3" s="285"/>
      <c r="I3" s="286" t="s">
        <v>18</v>
      </c>
      <c r="J3" s="287"/>
      <c r="K3" s="336"/>
      <c r="L3" s="336"/>
      <c r="M3" s="336"/>
      <c r="N3" s="336"/>
      <c r="O3" s="336"/>
      <c r="P3" s="336"/>
      <c r="R3" s="334"/>
      <c r="S3" s="335"/>
      <c r="T3" s="101"/>
      <c r="U3" s="101"/>
      <c r="V3" s="101"/>
      <c r="W3" s="101"/>
      <c r="X3" s="101"/>
      <c r="Y3" s="101"/>
    </row>
    <row r="4" spans="1:27" ht="7.35" customHeight="1" x14ac:dyDescent="0.25">
      <c r="A4" s="165"/>
      <c r="B4" s="165"/>
      <c r="C4" s="119"/>
      <c r="D4" s="119"/>
      <c r="E4" s="119"/>
      <c r="F4" s="288"/>
      <c r="G4" s="288"/>
      <c r="H4" s="288"/>
      <c r="I4" s="286"/>
      <c r="J4" s="287"/>
      <c r="K4" s="288"/>
      <c r="L4" s="288"/>
      <c r="M4" s="288"/>
      <c r="N4" s="288"/>
      <c r="O4" s="289"/>
      <c r="P4" s="284"/>
      <c r="S4" s="186"/>
      <c r="T4" s="101"/>
      <c r="U4" s="101"/>
      <c r="V4" s="101"/>
      <c r="W4" s="101"/>
      <c r="X4" s="101"/>
      <c r="Y4" s="101"/>
    </row>
    <row r="5" spans="1:27" ht="28.5" customHeight="1" x14ac:dyDescent="0.25">
      <c r="A5" s="165"/>
      <c r="B5" s="338" t="s">
        <v>19</v>
      </c>
      <c r="C5" s="339"/>
      <c r="D5" s="339"/>
      <c r="E5" s="339"/>
      <c r="F5" s="245">
        <v>2024</v>
      </c>
      <c r="G5" s="288"/>
      <c r="H5" s="288"/>
      <c r="I5" s="286" t="s">
        <v>20</v>
      </c>
      <c r="J5" s="290"/>
      <c r="K5" s="337" t="s">
        <v>97</v>
      </c>
      <c r="L5" s="337"/>
      <c r="M5" s="337"/>
      <c r="N5" s="337"/>
      <c r="O5" s="337"/>
      <c r="P5" s="337"/>
      <c r="R5" s="330"/>
      <c r="S5" s="331"/>
      <c r="T5" s="101"/>
      <c r="U5" s="101"/>
      <c r="V5" s="101"/>
      <c r="W5" s="101"/>
      <c r="X5" s="101"/>
      <c r="Y5" s="101"/>
    </row>
    <row r="6" spans="1:27" ht="6.75" customHeight="1" x14ac:dyDescent="0.25">
      <c r="A6" s="165"/>
      <c r="B6" s="165"/>
      <c r="C6" s="164"/>
      <c r="D6" s="164"/>
      <c r="E6" s="164"/>
      <c r="F6" s="164"/>
      <c r="G6" s="164"/>
      <c r="H6" s="164"/>
      <c r="I6" s="187"/>
      <c r="J6" s="167"/>
      <c r="K6" s="166"/>
      <c r="L6" s="164"/>
      <c r="M6" s="164"/>
      <c r="N6" s="164"/>
      <c r="O6" s="164"/>
      <c r="S6" s="186"/>
      <c r="T6" s="101"/>
      <c r="U6" s="101"/>
      <c r="V6" s="101"/>
      <c r="W6" s="101"/>
      <c r="X6" s="101"/>
      <c r="Y6" s="101"/>
    </row>
    <row r="7" spans="1:27" ht="28.5" customHeight="1" x14ac:dyDescent="0.25">
      <c r="A7" s="165"/>
      <c r="B7" s="338"/>
      <c r="C7" s="339"/>
      <c r="D7" s="339"/>
      <c r="E7" s="339"/>
      <c r="F7" s="164"/>
      <c r="G7" s="164"/>
      <c r="H7" s="164"/>
      <c r="I7" s="187" t="s">
        <v>21</v>
      </c>
      <c r="J7" s="186"/>
      <c r="K7" s="346" t="s">
        <v>98</v>
      </c>
      <c r="L7" s="346"/>
      <c r="M7" s="346"/>
      <c r="N7" s="346"/>
      <c r="O7" s="346"/>
      <c r="P7" s="346"/>
      <c r="Q7" s="347"/>
      <c r="R7" s="347"/>
      <c r="S7" s="347"/>
      <c r="T7" s="347"/>
      <c r="U7" s="347"/>
      <c r="V7" s="347"/>
      <c r="W7" s="347"/>
      <c r="X7" s="347"/>
      <c r="Y7" s="347"/>
      <c r="Z7" s="347"/>
      <c r="AA7" s="347"/>
    </row>
    <row r="8" spans="1:27" ht="12" customHeight="1" thickBot="1" x14ac:dyDescent="0.3">
      <c r="A8" s="165"/>
      <c r="B8" s="187"/>
      <c r="C8" s="188"/>
      <c r="D8" s="188"/>
      <c r="E8" s="188"/>
      <c r="F8" s="164"/>
      <c r="G8" s="164"/>
      <c r="H8" s="164"/>
      <c r="I8" s="187"/>
      <c r="J8" s="186"/>
      <c r="K8" s="187"/>
      <c r="L8" s="187"/>
      <c r="M8" s="187"/>
      <c r="N8" s="187"/>
      <c r="O8" s="187"/>
      <c r="P8" s="187"/>
      <c r="R8" s="332"/>
      <c r="S8" s="333"/>
      <c r="T8" s="101"/>
      <c r="U8" s="101"/>
      <c r="V8" s="101"/>
      <c r="W8" s="101"/>
      <c r="X8" s="101"/>
      <c r="Y8" s="101"/>
    </row>
    <row r="9" spans="1:27" ht="16.5" thickBot="1" x14ac:dyDescent="0.3">
      <c r="A9" s="151"/>
      <c r="B9" s="163"/>
      <c r="C9" s="162"/>
      <c r="D9" s="161"/>
      <c r="E9" s="161"/>
      <c r="F9" s="161"/>
      <c r="G9" s="161"/>
      <c r="H9" s="160"/>
      <c r="I9" s="160"/>
      <c r="J9" s="160"/>
      <c r="K9" s="160"/>
      <c r="L9" s="160"/>
      <c r="M9" s="160"/>
      <c r="N9" s="160"/>
      <c r="O9" s="160"/>
      <c r="P9" s="159"/>
      <c r="Q9" s="158"/>
      <c r="R9" s="353"/>
      <c r="S9" s="353"/>
      <c r="T9" s="353"/>
      <c r="U9" s="353"/>
      <c r="V9" s="353"/>
      <c r="W9" s="353"/>
      <c r="X9" s="157"/>
      <c r="Y9" s="156"/>
      <c r="Z9" s="156"/>
      <c r="AA9" s="348"/>
    </row>
    <row r="10" spans="1:27" ht="11.1" customHeight="1" x14ac:dyDescent="0.25">
      <c r="A10" s="151"/>
      <c r="B10" s="150"/>
      <c r="C10" s="340" t="s">
        <v>22</v>
      </c>
      <c r="D10" s="341"/>
      <c r="E10" s="341"/>
      <c r="F10" s="341"/>
      <c r="G10" s="341"/>
      <c r="H10" s="341"/>
      <c r="I10" s="341"/>
      <c r="J10" s="341"/>
      <c r="K10" s="342"/>
      <c r="L10" s="46"/>
      <c r="M10" s="46"/>
      <c r="N10" s="46"/>
      <c r="O10" s="46"/>
      <c r="P10" s="351" t="s">
        <v>23</v>
      </c>
      <c r="Q10" s="155"/>
      <c r="R10" s="101"/>
      <c r="S10" s="101"/>
      <c r="T10" s="101"/>
      <c r="U10" s="101"/>
      <c r="V10" s="354"/>
      <c r="W10" s="138"/>
      <c r="AA10" s="349"/>
    </row>
    <row r="11" spans="1:27" ht="16.5" thickBot="1" x14ac:dyDescent="0.3">
      <c r="A11" s="151"/>
      <c r="B11" s="150"/>
      <c r="C11" s="343"/>
      <c r="D11" s="344"/>
      <c r="E11" s="344"/>
      <c r="F11" s="344"/>
      <c r="G11" s="344"/>
      <c r="H11" s="344"/>
      <c r="I11" s="344"/>
      <c r="J11" s="344"/>
      <c r="K11" s="345"/>
      <c r="L11" s="154"/>
      <c r="M11" s="154"/>
      <c r="N11" s="154"/>
      <c r="O11" s="153"/>
      <c r="P11" s="352"/>
      <c r="Q11" s="152"/>
      <c r="R11" s="101"/>
      <c r="S11" s="101"/>
      <c r="T11" s="101"/>
      <c r="U11" s="101"/>
      <c r="V11" s="355"/>
      <c r="W11" s="138"/>
      <c r="AA11" s="349"/>
    </row>
    <row r="12" spans="1:27" ht="9" customHeight="1" x14ac:dyDescent="0.25">
      <c r="A12" s="151"/>
      <c r="B12" s="150"/>
      <c r="C12" s="149"/>
      <c r="D12" s="148"/>
      <c r="E12" s="148"/>
      <c r="F12" s="148"/>
      <c r="G12" s="148"/>
      <c r="H12" s="46"/>
      <c r="I12" s="46"/>
      <c r="J12" s="46"/>
      <c r="K12" s="46"/>
      <c r="L12" s="46"/>
      <c r="M12" s="46"/>
      <c r="N12" s="46"/>
      <c r="O12" s="46"/>
      <c r="P12" s="46"/>
      <c r="Q12" s="74"/>
      <c r="R12" s="147"/>
      <c r="S12" s="147"/>
      <c r="T12" s="147"/>
      <c r="U12" s="147"/>
      <c r="V12" s="147"/>
      <c r="W12" s="146"/>
      <c r="AA12" s="350"/>
    </row>
    <row r="13" spans="1:27" ht="30" customHeight="1" x14ac:dyDescent="0.25">
      <c r="A13" s="145"/>
      <c r="B13" s="144"/>
      <c r="C13" s="192">
        <v>1</v>
      </c>
      <c r="D13" s="356" t="s">
        <v>24</v>
      </c>
      <c r="E13" s="356"/>
      <c r="F13" s="356"/>
      <c r="G13" s="357"/>
      <c r="H13" s="81"/>
      <c r="I13" s="92" t="s">
        <v>25</v>
      </c>
      <c r="J13" s="125" t="s">
        <v>26</v>
      </c>
      <c r="K13" s="246" t="s">
        <v>27</v>
      </c>
      <c r="L13" s="116"/>
      <c r="M13" s="116"/>
      <c r="N13" s="116"/>
      <c r="O13" s="135"/>
      <c r="P13" s="193" t="s">
        <v>28</v>
      </c>
      <c r="Q13" s="134"/>
      <c r="R13" s="143"/>
      <c r="S13" s="143"/>
      <c r="T13" s="143"/>
      <c r="U13" s="143"/>
      <c r="V13" s="143"/>
      <c r="W13" s="142"/>
      <c r="AA13" s="194" t="s">
        <v>29</v>
      </c>
    </row>
    <row r="14" spans="1:27" ht="13.35" customHeight="1" x14ac:dyDescent="0.25">
      <c r="A14" s="11"/>
      <c r="B14" s="37"/>
      <c r="C14" s="52"/>
      <c r="D14" s="297"/>
      <c r="E14" s="298"/>
      <c r="F14" s="298"/>
      <c r="G14" s="300"/>
      <c r="H14" s="10"/>
      <c r="I14" s="195"/>
      <c r="J14" s="196"/>
      <c r="K14" s="51"/>
      <c r="L14" s="114" t="b">
        <v>0</v>
      </c>
      <c r="M14" s="10"/>
      <c r="N14" s="10">
        <f>IF(L14,P14,0)</f>
        <v>0</v>
      </c>
      <c r="O14" s="46"/>
      <c r="P14" s="197"/>
      <c r="Q14" s="134"/>
      <c r="R14" s="247" t="b">
        <v>1</v>
      </c>
      <c r="S14" s="248">
        <v>112926</v>
      </c>
      <c r="T14" s="249"/>
      <c r="U14" s="250"/>
      <c r="V14" s="101"/>
      <c r="W14" s="138"/>
      <c r="AA14" s="198"/>
    </row>
    <row r="15" spans="1:27" ht="13.35" customHeight="1" x14ac:dyDescent="0.25">
      <c r="A15" s="11"/>
      <c r="B15" s="37"/>
      <c r="C15" s="52"/>
      <c r="D15" s="297"/>
      <c r="E15" s="298"/>
      <c r="F15" s="298"/>
      <c r="G15" s="300"/>
      <c r="H15" s="10"/>
      <c r="I15" s="195"/>
      <c r="J15" s="196"/>
      <c r="K15" s="51"/>
      <c r="L15" s="114" t="b">
        <v>0</v>
      </c>
      <c r="M15" s="10"/>
      <c r="N15" s="10">
        <f>IF(L15,P15,0)</f>
        <v>0</v>
      </c>
      <c r="O15" s="46"/>
      <c r="P15" s="197"/>
      <c r="Q15" s="134"/>
      <c r="R15" s="232" t="b">
        <v>0</v>
      </c>
      <c r="S15" s="233">
        <v>0</v>
      </c>
      <c r="T15" s="234" t="s">
        <v>30</v>
      </c>
      <c r="U15" s="235" t="s">
        <v>30</v>
      </c>
      <c r="V15" s="64"/>
      <c r="W15" s="138"/>
      <c r="AA15" s="198"/>
    </row>
    <row r="16" spans="1:27" ht="13.35" customHeight="1" x14ac:dyDescent="0.25">
      <c r="A16" s="11"/>
      <c r="B16" s="37"/>
      <c r="C16" s="52"/>
      <c r="D16" s="297"/>
      <c r="E16" s="298"/>
      <c r="F16" s="298"/>
      <c r="G16" s="300"/>
      <c r="H16" s="10"/>
      <c r="I16" s="195"/>
      <c r="J16" s="196"/>
      <c r="K16" s="51"/>
      <c r="L16" s="114" t="b">
        <v>0</v>
      </c>
      <c r="M16" s="10"/>
      <c r="N16" s="10">
        <f>IF(L16,P16,0)</f>
        <v>0</v>
      </c>
      <c r="O16" s="46"/>
      <c r="P16" s="199">
        <v>0</v>
      </c>
      <c r="Q16" s="134"/>
      <c r="R16" s="247" t="b">
        <v>0</v>
      </c>
      <c r="S16" s="248">
        <v>0</v>
      </c>
      <c r="T16" s="243" t="s">
        <v>30</v>
      </c>
      <c r="U16" s="244" t="s">
        <v>30</v>
      </c>
      <c r="V16" s="64"/>
      <c r="W16" s="138"/>
      <c r="AA16" s="198"/>
    </row>
    <row r="17" spans="1:27" ht="9.9499999999999993" customHeight="1" x14ac:dyDescent="0.25">
      <c r="A17" s="11"/>
      <c r="B17" s="37"/>
      <c r="C17" s="48"/>
      <c r="D17" s="95"/>
      <c r="E17" s="95"/>
      <c r="F17" s="95"/>
      <c r="G17" s="95"/>
      <c r="H17" s="10"/>
      <c r="I17" s="10"/>
      <c r="J17" s="141"/>
      <c r="K17" s="47"/>
      <c r="L17" s="114"/>
      <c r="M17" s="114"/>
      <c r="N17" s="10"/>
      <c r="O17" s="46"/>
      <c r="P17" s="200"/>
      <c r="Q17" s="140"/>
      <c r="R17" s="247"/>
      <c r="S17" s="139"/>
      <c r="T17" s="64"/>
      <c r="U17" s="64"/>
      <c r="V17" s="64"/>
      <c r="W17" s="138"/>
      <c r="AA17" s="212"/>
    </row>
    <row r="18" spans="1:27" ht="12.75" customHeight="1" x14ac:dyDescent="0.25">
      <c r="A18" s="43"/>
      <c r="B18" s="42"/>
      <c r="C18" s="304" t="s">
        <v>31</v>
      </c>
      <c r="D18" s="305"/>
      <c r="E18" s="305"/>
      <c r="F18" s="305"/>
      <c r="G18" s="305"/>
      <c r="H18" s="73"/>
      <c r="I18" s="73"/>
      <c r="J18" s="170"/>
      <c r="K18" s="73"/>
      <c r="L18" s="128" t="b">
        <v>0</v>
      </c>
      <c r="M18" s="107">
        <f>SUM(M14:M16)</f>
        <v>0</v>
      </c>
      <c r="N18" s="107">
        <f>SUM(N14:N16)</f>
        <v>0</v>
      </c>
      <c r="O18" s="107"/>
      <c r="P18" s="169">
        <f>SUM(P14:P16)</f>
        <v>0</v>
      </c>
      <c r="Q18" s="137"/>
      <c r="R18" s="251"/>
      <c r="S18" s="236"/>
      <c r="T18" s="237" t="s">
        <v>30</v>
      </c>
      <c r="U18" s="238" t="s">
        <v>30</v>
      </c>
      <c r="V18" s="136"/>
      <c r="W18" s="38"/>
      <c r="AA18" s="217"/>
    </row>
    <row r="19" spans="1:27" ht="26.45" customHeight="1" x14ac:dyDescent="0.25">
      <c r="A19" s="11"/>
      <c r="B19" s="37"/>
      <c r="C19" s="192">
        <v>2</v>
      </c>
      <c r="D19" s="191" t="s">
        <v>32</v>
      </c>
      <c r="E19" s="191"/>
      <c r="F19" s="191"/>
      <c r="G19" s="191"/>
      <c r="H19" s="81"/>
      <c r="I19" s="92" t="s">
        <v>25</v>
      </c>
      <c r="J19" s="125" t="s">
        <v>26</v>
      </c>
      <c r="K19" s="246" t="s">
        <v>27</v>
      </c>
      <c r="L19" s="124"/>
      <c r="M19" s="124"/>
      <c r="N19" s="116"/>
      <c r="O19" s="135"/>
      <c r="P19" s="193" t="s">
        <v>28</v>
      </c>
      <c r="Q19" s="53"/>
      <c r="R19" s="101"/>
      <c r="S19" s="239"/>
      <c r="T19" s="240" t="s">
        <v>30</v>
      </c>
      <c r="U19" s="241" t="s">
        <v>30</v>
      </c>
      <c r="V19" s="9"/>
      <c r="W19" s="24"/>
      <c r="AA19" s="194" t="s">
        <v>29</v>
      </c>
    </row>
    <row r="20" spans="1:27" ht="12.6" customHeight="1" x14ac:dyDescent="0.25">
      <c r="A20" s="11"/>
      <c r="B20" s="37"/>
      <c r="C20" s="52"/>
      <c r="D20" s="301"/>
      <c r="E20" s="302"/>
      <c r="F20" s="302"/>
      <c r="G20" s="303"/>
      <c r="H20" s="10"/>
      <c r="I20" s="195"/>
      <c r="J20" s="196"/>
      <c r="K20" s="51"/>
      <c r="L20" s="124" t="b">
        <v>0</v>
      </c>
      <c r="M20" s="114"/>
      <c r="N20" s="10">
        <f t="shared" ref="N20:N25" si="0">IF(L20,P20,0)</f>
        <v>0</v>
      </c>
      <c r="O20" s="46"/>
      <c r="P20" s="197">
        <v>0</v>
      </c>
      <c r="Q20" s="134"/>
      <c r="R20" s="252" t="b">
        <v>0</v>
      </c>
      <c r="S20" s="132">
        <v>0</v>
      </c>
      <c r="T20" s="131" t="s">
        <v>30</v>
      </c>
      <c r="U20" s="130" t="s">
        <v>30</v>
      </c>
      <c r="V20" s="64"/>
      <c r="W20" s="24"/>
      <c r="AA20" s="198"/>
    </row>
    <row r="21" spans="1:27" ht="12.6" customHeight="1" x14ac:dyDescent="0.25">
      <c r="A21" s="11"/>
      <c r="B21" s="37"/>
      <c r="C21" s="52"/>
      <c r="D21" s="301"/>
      <c r="E21" s="302"/>
      <c r="F21" s="302"/>
      <c r="G21" s="303"/>
      <c r="H21" s="10"/>
      <c r="I21" s="195"/>
      <c r="J21" s="196"/>
      <c r="K21" s="51"/>
      <c r="L21" s="114" t="b">
        <v>0</v>
      </c>
      <c r="M21" s="114"/>
      <c r="N21" s="10">
        <f t="shared" si="0"/>
        <v>0</v>
      </c>
      <c r="O21" s="46"/>
      <c r="P21" s="197">
        <v>0</v>
      </c>
      <c r="Q21" s="49"/>
      <c r="R21" s="252" t="b">
        <v>0</v>
      </c>
      <c r="S21" s="248">
        <v>0</v>
      </c>
      <c r="T21" s="243" t="s">
        <v>30</v>
      </c>
      <c r="U21" s="244" t="s">
        <v>30</v>
      </c>
      <c r="V21" s="64"/>
      <c r="W21" s="24"/>
      <c r="AA21" s="198"/>
    </row>
    <row r="22" spans="1:27" ht="12.6" customHeight="1" x14ac:dyDescent="0.25">
      <c r="A22" s="11"/>
      <c r="B22" s="37"/>
      <c r="C22" s="52"/>
      <c r="D22" s="301"/>
      <c r="E22" s="302"/>
      <c r="F22" s="302"/>
      <c r="G22" s="303"/>
      <c r="H22" s="10"/>
      <c r="I22" s="195"/>
      <c r="J22" s="196"/>
      <c r="K22" s="51"/>
      <c r="L22" s="114" t="b">
        <v>0</v>
      </c>
      <c r="M22" s="114"/>
      <c r="N22" s="10">
        <f t="shared" si="0"/>
        <v>0</v>
      </c>
      <c r="O22" s="46"/>
      <c r="P22" s="197">
        <v>0</v>
      </c>
      <c r="Q22" s="49"/>
      <c r="R22" s="242" t="b">
        <v>0</v>
      </c>
      <c r="S22" s="233">
        <v>0</v>
      </c>
      <c r="T22" s="234" t="s">
        <v>30</v>
      </c>
      <c r="U22" s="235" t="s">
        <v>30</v>
      </c>
      <c r="V22" s="64"/>
      <c r="W22" s="24"/>
      <c r="AA22" s="198"/>
    </row>
    <row r="23" spans="1:27" ht="12" customHeight="1" x14ac:dyDescent="0.25">
      <c r="A23" s="11"/>
      <c r="B23" s="37"/>
      <c r="C23" s="52"/>
      <c r="D23" s="301"/>
      <c r="E23" s="302"/>
      <c r="F23" s="302"/>
      <c r="G23" s="303"/>
      <c r="H23" s="10"/>
      <c r="I23" s="195"/>
      <c r="J23" s="196"/>
      <c r="K23" s="51"/>
      <c r="L23" s="114" t="b">
        <v>0</v>
      </c>
      <c r="M23" s="114"/>
      <c r="N23" s="10">
        <f t="shared" si="0"/>
        <v>0</v>
      </c>
      <c r="O23" s="46"/>
      <c r="P23" s="197">
        <v>0</v>
      </c>
      <c r="Q23" s="49"/>
      <c r="R23" s="201" t="b">
        <v>0</v>
      </c>
      <c r="S23" s="202">
        <v>0</v>
      </c>
      <c r="T23" s="131" t="s">
        <v>30</v>
      </c>
      <c r="U23" s="130" t="s">
        <v>30</v>
      </c>
      <c r="V23" s="64"/>
      <c r="W23" s="24"/>
      <c r="AA23" s="198"/>
    </row>
    <row r="24" spans="1:27" ht="12.6" customHeight="1" x14ac:dyDescent="0.25">
      <c r="A24" s="11"/>
      <c r="B24" s="37"/>
      <c r="C24" s="52"/>
      <c r="D24" s="301"/>
      <c r="E24" s="302"/>
      <c r="F24" s="302"/>
      <c r="G24" s="303"/>
      <c r="H24" s="10"/>
      <c r="I24" s="195"/>
      <c r="J24" s="196"/>
      <c r="K24" s="51"/>
      <c r="L24" s="114" t="b">
        <v>0</v>
      </c>
      <c r="M24" s="114"/>
      <c r="N24" s="10">
        <f t="shared" si="0"/>
        <v>0</v>
      </c>
      <c r="O24" s="46"/>
      <c r="P24" s="197">
        <v>0</v>
      </c>
      <c r="Q24" s="49"/>
      <c r="R24" s="133" t="b">
        <v>0</v>
      </c>
      <c r="S24" s="132">
        <v>0</v>
      </c>
      <c r="T24" s="131" t="s">
        <v>30</v>
      </c>
      <c r="U24" s="130" t="s">
        <v>30</v>
      </c>
      <c r="V24" s="64"/>
      <c r="W24" s="24"/>
      <c r="AA24" s="198"/>
    </row>
    <row r="25" spans="1:27" ht="12.6" customHeight="1" x14ac:dyDescent="0.25">
      <c r="A25" s="11"/>
      <c r="B25" s="37"/>
      <c r="C25" s="52"/>
      <c r="D25" s="301"/>
      <c r="E25" s="302"/>
      <c r="F25" s="302"/>
      <c r="G25" s="303"/>
      <c r="H25" s="10"/>
      <c r="I25" s="195"/>
      <c r="J25" s="196"/>
      <c r="K25" s="51"/>
      <c r="L25" s="114" t="b">
        <v>0</v>
      </c>
      <c r="M25" s="114"/>
      <c r="N25" s="10">
        <f t="shared" si="0"/>
        <v>0</v>
      </c>
      <c r="O25" s="46"/>
      <c r="P25" s="197">
        <v>0</v>
      </c>
      <c r="Q25" s="49"/>
      <c r="R25" s="253" t="b">
        <v>0</v>
      </c>
      <c r="S25" s="248">
        <v>0</v>
      </c>
      <c r="T25" s="243" t="s">
        <v>30</v>
      </c>
      <c r="U25" s="244" t="s">
        <v>30</v>
      </c>
      <c r="V25" s="64"/>
      <c r="W25" s="24"/>
      <c r="AA25" s="198"/>
    </row>
    <row r="26" spans="1:27" ht="12.75" customHeight="1" x14ac:dyDescent="0.25">
      <c r="A26" s="11"/>
      <c r="B26" s="37"/>
      <c r="C26" s="48"/>
      <c r="D26" s="129"/>
      <c r="E26" s="129"/>
      <c r="F26" s="129"/>
      <c r="G26" s="129"/>
      <c r="H26" s="84"/>
      <c r="I26" s="84"/>
      <c r="J26" s="112"/>
      <c r="K26" s="47"/>
      <c r="L26" s="114"/>
      <c r="M26" s="114"/>
      <c r="N26" s="10"/>
      <c r="O26" s="46"/>
      <c r="P26" s="110"/>
      <c r="Q26" s="49"/>
      <c r="R26" s="101"/>
      <c r="S26" s="101"/>
      <c r="T26" s="64"/>
      <c r="U26" s="64"/>
      <c r="V26" s="64"/>
      <c r="W26" s="24"/>
      <c r="AA26" s="212"/>
    </row>
    <row r="27" spans="1:27" ht="12.75" customHeight="1" x14ac:dyDescent="0.25">
      <c r="A27" s="43"/>
      <c r="B27" s="42"/>
      <c r="C27" s="304" t="s">
        <v>31</v>
      </c>
      <c r="D27" s="305"/>
      <c r="E27" s="305"/>
      <c r="F27" s="305"/>
      <c r="G27" s="305"/>
      <c r="H27" s="73"/>
      <c r="I27" s="73"/>
      <c r="J27" s="170"/>
      <c r="K27" s="73"/>
      <c r="L27" s="128"/>
      <c r="M27" s="107">
        <f>SUM(M20:M25)</f>
        <v>0</v>
      </c>
      <c r="N27" s="107">
        <f>SUM(N20:N25)</f>
        <v>0</v>
      </c>
      <c r="O27" s="107"/>
      <c r="P27" s="169">
        <f>SUM(P20:P25)</f>
        <v>0</v>
      </c>
      <c r="Q27" s="106"/>
      <c r="R27" s="254"/>
      <c r="S27" s="255"/>
      <c r="T27" s="255" t="s">
        <v>30</v>
      </c>
      <c r="U27" s="256" t="s">
        <v>30</v>
      </c>
      <c r="V27" s="105"/>
      <c r="W27" s="38"/>
      <c r="AA27" s="217"/>
    </row>
    <row r="28" spans="1:27" ht="30.75" customHeight="1" x14ac:dyDescent="0.25">
      <c r="A28" s="127"/>
      <c r="B28" s="126"/>
      <c r="C28" s="192">
        <v>3</v>
      </c>
      <c r="D28" s="359" t="s">
        <v>33</v>
      </c>
      <c r="E28" s="359"/>
      <c r="F28" s="359"/>
      <c r="G28" s="359"/>
      <c r="H28" s="81"/>
      <c r="I28" s="92" t="s">
        <v>25</v>
      </c>
      <c r="J28" s="125" t="s">
        <v>26</v>
      </c>
      <c r="K28" s="246" t="s">
        <v>27</v>
      </c>
      <c r="L28" s="124"/>
      <c r="M28" s="124"/>
      <c r="N28" s="116"/>
      <c r="O28" s="115"/>
      <c r="P28" s="193" t="s">
        <v>28</v>
      </c>
      <c r="Q28" s="53"/>
      <c r="R28" s="253"/>
      <c r="S28" s="248"/>
      <c r="T28" s="243" t="s">
        <v>30</v>
      </c>
      <c r="U28" s="244" t="s">
        <v>30</v>
      </c>
      <c r="V28" s="64"/>
      <c r="W28" s="24"/>
      <c r="AA28" s="194" t="s">
        <v>29</v>
      </c>
    </row>
    <row r="29" spans="1:27" ht="12.6" customHeight="1" x14ac:dyDescent="0.25">
      <c r="A29" s="11"/>
      <c r="B29" s="37"/>
      <c r="C29" s="52"/>
      <c r="D29" s="301"/>
      <c r="E29" s="302"/>
      <c r="F29" s="302"/>
      <c r="G29" s="303"/>
      <c r="H29" s="10"/>
      <c r="I29" s="195"/>
      <c r="J29" s="196"/>
      <c r="K29" s="51"/>
      <c r="L29" s="114" t="b">
        <v>0</v>
      </c>
      <c r="M29" s="114"/>
      <c r="N29" s="10">
        <f>IF(L29,P29,0)</f>
        <v>0</v>
      </c>
      <c r="O29" s="46"/>
      <c r="P29" s="197">
        <v>0</v>
      </c>
      <c r="Q29" s="49"/>
      <c r="R29" s="252" t="b">
        <v>0</v>
      </c>
      <c r="S29" s="248">
        <v>0</v>
      </c>
      <c r="T29" s="243" t="s">
        <v>30</v>
      </c>
      <c r="U29" s="244"/>
      <c r="V29" s="64"/>
      <c r="W29" s="24"/>
      <c r="AA29" s="198"/>
    </row>
    <row r="30" spans="1:27" ht="12.6" customHeight="1" x14ac:dyDescent="0.25">
      <c r="A30" s="11"/>
      <c r="B30" s="37"/>
      <c r="C30" s="52"/>
      <c r="D30" s="301"/>
      <c r="E30" s="302"/>
      <c r="F30" s="302"/>
      <c r="G30" s="303"/>
      <c r="H30" s="123"/>
      <c r="I30" s="195"/>
      <c r="J30" s="196"/>
      <c r="K30" s="33"/>
      <c r="L30" s="114" t="b">
        <v>0</v>
      </c>
      <c r="M30" s="114"/>
      <c r="N30" s="10">
        <f>IF(L30,P30,0)</f>
        <v>0</v>
      </c>
      <c r="O30" s="50"/>
      <c r="P30" s="197">
        <v>0</v>
      </c>
      <c r="Q30" s="49"/>
      <c r="R30" s="252" t="b">
        <v>0</v>
      </c>
      <c r="S30" s="248">
        <v>0</v>
      </c>
      <c r="T30" s="243" t="s">
        <v>30</v>
      </c>
      <c r="U30" s="244" t="s">
        <v>30</v>
      </c>
      <c r="V30" s="64"/>
      <c r="W30" s="24"/>
      <c r="AA30" s="198"/>
    </row>
    <row r="31" spans="1:27" ht="12.6" customHeight="1" x14ac:dyDescent="0.25">
      <c r="A31" s="11"/>
      <c r="B31" s="37"/>
      <c r="C31" s="122"/>
      <c r="D31" s="358"/>
      <c r="E31" s="358"/>
      <c r="F31" s="358"/>
      <c r="G31" s="358"/>
      <c r="H31" s="10"/>
      <c r="I31" s="195"/>
      <c r="J31" s="196"/>
      <c r="K31" s="33"/>
      <c r="L31" s="114" t="b">
        <v>0</v>
      </c>
      <c r="M31" s="114"/>
      <c r="N31" s="10">
        <f>IF(L31,P31,0)</f>
        <v>0</v>
      </c>
      <c r="O31" s="50"/>
      <c r="P31" s="197">
        <v>0</v>
      </c>
      <c r="Q31" s="49"/>
      <c r="R31" s="252" t="b">
        <v>0</v>
      </c>
      <c r="S31" s="248">
        <v>0</v>
      </c>
      <c r="T31" s="243" t="s">
        <v>30</v>
      </c>
      <c r="U31" s="244" t="s">
        <v>30</v>
      </c>
      <c r="V31" s="64"/>
      <c r="W31" s="24"/>
      <c r="AA31" s="198"/>
    </row>
    <row r="32" spans="1:27" ht="12.75" customHeight="1" x14ac:dyDescent="0.25">
      <c r="A32" s="11"/>
      <c r="B32" s="37"/>
      <c r="C32" s="52"/>
      <c r="D32" s="309"/>
      <c r="E32" s="310"/>
      <c r="F32" s="310"/>
      <c r="G32" s="310"/>
      <c r="H32" s="310"/>
      <c r="I32" s="310"/>
      <c r="J32" s="310"/>
      <c r="K32" s="311"/>
      <c r="L32" s="111"/>
      <c r="M32" s="111"/>
      <c r="N32" s="10"/>
      <c r="O32" s="50"/>
      <c r="P32" s="203"/>
      <c r="Q32" s="49"/>
      <c r="R32" s="109"/>
      <c r="S32" s="101"/>
      <c r="T32" s="64"/>
      <c r="U32" s="64"/>
      <c r="V32" s="64"/>
      <c r="W32" s="24"/>
      <c r="AA32" s="212"/>
    </row>
    <row r="33" spans="1:27" ht="12.75" customHeight="1" x14ac:dyDescent="0.25">
      <c r="A33" s="43"/>
      <c r="B33" s="42"/>
      <c r="C33" s="320" t="s">
        <v>31</v>
      </c>
      <c r="D33" s="321"/>
      <c r="E33" s="321"/>
      <c r="F33" s="321"/>
      <c r="G33" s="321"/>
      <c r="H33" s="322"/>
      <c r="I33" s="322"/>
      <c r="J33" s="322"/>
      <c r="K33" s="323"/>
      <c r="L33" s="108"/>
      <c r="M33" s="107">
        <f>SUM(M29:M31)</f>
        <v>0</v>
      </c>
      <c r="N33" s="107">
        <f>SUM(N29:N31)</f>
        <v>0</v>
      </c>
      <c r="O33" s="107"/>
      <c r="P33" s="204">
        <f>SUM(P29:P31)</f>
        <v>0</v>
      </c>
      <c r="Q33" s="106"/>
      <c r="R33" s="254"/>
      <c r="S33" s="255"/>
      <c r="T33" s="255" t="s">
        <v>30</v>
      </c>
      <c r="U33" s="256" t="s">
        <v>30</v>
      </c>
      <c r="V33" s="105"/>
      <c r="W33" s="38"/>
      <c r="AA33" s="217"/>
    </row>
    <row r="34" spans="1:27" ht="30" customHeight="1" x14ac:dyDescent="0.25">
      <c r="A34" s="11"/>
      <c r="B34" s="37"/>
      <c r="C34" s="121">
        <v>4</v>
      </c>
      <c r="D34" s="327" t="s">
        <v>34</v>
      </c>
      <c r="E34" s="327"/>
      <c r="F34" s="327"/>
      <c r="G34" s="327"/>
      <c r="H34" s="120" t="s">
        <v>35</v>
      </c>
      <c r="I34" s="119" t="s">
        <v>36</v>
      </c>
      <c r="J34" s="119" t="s">
        <v>37</v>
      </c>
      <c r="K34" s="118" t="s">
        <v>27</v>
      </c>
      <c r="L34" s="117" t="b">
        <v>0</v>
      </c>
      <c r="M34" s="117"/>
      <c r="N34" s="116"/>
      <c r="O34" s="115"/>
      <c r="P34" s="54" t="s">
        <v>28</v>
      </c>
      <c r="Q34" s="53"/>
      <c r="R34" s="109"/>
      <c r="S34" s="101"/>
      <c r="T34" s="64"/>
      <c r="U34" s="64"/>
      <c r="V34" s="64"/>
      <c r="W34" s="24"/>
      <c r="AA34" s="194" t="s">
        <v>29</v>
      </c>
    </row>
    <row r="35" spans="1:27" ht="12.6" customHeight="1" x14ac:dyDescent="0.25">
      <c r="A35" s="11"/>
      <c r="B35" s="37"/>
      <c r="C35" s="52"/>
      <c r="D35" s="301" t="s">
        <v>38</v>
      </c>
      <c r="E35" s="302"/>
      <c r="F35" s="302"/>
      <c r="G35" s="303"/>
      <c r="H35" s="205"/>
      <c r="I35" s="206" t="s">
        <v>39</v>
      </c>
      <c r="J35" s="207"/>
      <c r="K35" s="51"/>
      <c r="L35" s="111" t="b">
        <v>0</v>
      </c>
      <c r="M35" s="10">
        <f>IF(L35,H35,0)</f>
        <v>0</v>
      </c>
      <c r="N35" s="10">
        <f>IF(L35,P35,0)</f>
        <v>0</v>
      </c>
      <c r="O35" s="46"/>
      <c r="P35" s="208">
        <f>('PreK-12 Calc'!C31)</f>
        <v>4000</v>
      </c>
      <c r="Q35" s="49"/>
      <c r="R35" s="109"/>
      <c r="S35" s="101"/>
      <c r="T35" s="64"/>
      <c r="U35" s="64"/>
      <c r="V35" s="64"/>
      <c r="W35" s="24"/>
      <c r="AA35" s="209"/>
    </row>
    <row r="36" spans="1:27" ht="12.6" customHeight="1" x14ac:dyDescent="0.25">
      <c r="A36" s="11"/>
      <c r="B36" s="37"/>
      <c r="C36" s="52"/>
      <c r="D36" s="301"/>
      <c r="E36" s="302"/>
      <c r="F36" s="302"/>
      <c r="G36" s="303"/>
      <c r="H36" s="195"/>
      <c r="I36" s="206"/>
      <c r="J36" s="196"/>
      <c r="K36" s="51"/>
      <c r="L36" s="114" t="b">
        <v>0</v>
      </c>
      <c r="M36" s="10">
        <f>IF(L36,H36,0)</f>
        <v>0</v>
      </c>
      <c r="N36" s="10">
        <f>IF(L36,P36,0)</f>
        <v>0</v>
      </c>
      <c r="O36" s="46"/>
      <c r="P36" s="197">
        <v>0</v>
      </c>
      <c r="Q36" s="49"/>
      <c r="R36" s="109"/>
      <c r="S36" s="101"/>
      <c r="T36" s="64"/>
      <c r="U36" s="64"/>
      <c r="V36" s="64"/>
      <c r="W36" s="24"/>
      <c r="AA36" s="198"/>
    </row>
    <row r="37" spans="1:27" ht="12.6" customHeight="1" x14ac:dyDescent="0.25">
      <c r="A37" s="11"/>
      <c r="B37" s="37"/>
      <c r="C37" s="52"/>
      <c r="D37" s="301"/>
      <c r="E37" s="302"/>
      <c r="F37" s="302"/>
      <c r="G37" s="303"/>
      <c r="H37" s="195"/>
      <c r="I37" s="206"/>
      <c r="J37" s="196"/>
      <c r="K37" s="51"/>
      <c r="L37" s="114" t="b">
        <v>0</v>
      </c>
      <c r="M37" s="10">
        <f>IF(L37,H37,0)</f>
        <v>0</v>
      </c>
      <c r="N37" s="10">
        <f>IF(L37,P37,0)</f>
        <v>0</v>
      </c>
      <c r="O37" s="46"/>
      <c r="P37" s="197">
        <v>0</v>
      </c>
      <c r="Q37" s="49"/>
      <c r="R37" s="109"/>
      <c r="S37" s="101"/>
      <c r="T37" s="64"/>
      <c r="U37" s="64"/>
      <c r="V37" s="64"/>
      <c r="W37" s="24"/>
      <c r="AA37" s="198"/>
    </row>
    <row r="38" spans="1:27" ht="12.6" customHeight="1" x14ac:dyDescent="0.25">
      <c r="A38" s="11"/>
      <c r="B38" s="37"/>
      <c r="C38" s="52"/>
      <c r="D38" s="301"/>
      <c r="E38" s="302"/>
      <c r="F38" s="302"/>
      <c r="G38" s="303"/>
      <c r="H38" s="195"/>
      <c r="I38" s="206"/>
      <c r="J38" s="196"/>
      <c r="K38" s="51"/>
      <c r="L38" s="114" t="b">
        <v>0</v>
      </c>
      <c r="M38" s="10">
        <f>IF(L38,H38,0)</f>
        <v>0</v>
      </c>
      <c r="N38" s="10">
        <f>IF(L38,P38,0)</f>
        <v>0</v>
      </c>
      <c r="O38" s="46"/>
      <c r="P38" s="197">
        <v>0</v>
      </c>
      <c r="Q38" s="49"/>
      <c r="R38" s="109"/>
      <c r="S38" s="101"/>
      <c r="T38" s="64"/>
      <c r="U38" s="64"/>
      <c r="V38" s="64"/>
      <c r="W38" s="24"/>
      <c r="AA38" s="198"/>
    </row>
    <row r="39" spans="1:27" ht="8.1" customHeight="1" x14ac:dyDescent="0.25">
      <c r="A39" s="11"/>
      <c r="B39" s="37"/>
      <c r="C39" s="48"/>
      <c r="D39" s="84"/>
      <c r="E39" s="84"/>
      <c r="F39" s="84"/>
      <c r="G39" s="113"/>
      <c r="H39" s="84"/>
      <c r="I39" s="84"/>
      <c r="J39" s="112"/>
      <c r="K39" s="47"/>
      <c r="L39" s="111"/>
      <c r="M39" s="111"/>
      <c r="N39" s="10"/>
      <c r="O39" s="50"/>
      <c r="P39" s="110"/>
      <c r="Q39" s="49"/>
      <c r="R39" s="109"/>
      <c r="S39" s="101"/>
      <c r="T39" s="64"/>
      <c r="U39" s="64"/>
      <c r="V39" s="64"/>
      <c r="W39" s="24"/>
      <c r="AA39" s="212"/>
    </row>
    <row r="40" spans="1:27" ht="12.75" customHeight="1" x14ac:dyDescent="0.25">
      <c r="A40" s="11"/>
      <c r="B40" s="42"/>
      <c r="C40" s="304" t="s">
        <v>31</v>
      </c>
      <c r="D40" s="305"/>
      <c r="E40" s="305"/>
      <c r="F40" s="305"/>
      <c r="G40" s="305"/>
      <c r="H40" s="73"/>
      <c r="I40" s="73"/>
      <c r="J40" s="170"/>
      <c r="K40" s="73"/>
      <c r="L40" s="108" t="b">
        <v>0</v>
      </c>
      <c r="M40" s="107">
        <f>SUM(M35:M38)</f>
        <v>0</v>
      </c>
      <c r="N40" s="107">
        <f>SUM(N35:N38)</f>
        <v>0</v>
      </c>
      <c r="O40" s="107"/>
      <c r="P40" s="169">
        <f>SUM(P35:P38)</f>
        <v>4000</v>
      </c>
      <c r="Q40" s="106"/>
      <c r="R40" s="254"/>
      <c r="S40" s="255"/>
      <c r="T40" s="255" t="s">
        <v>30</v>
      </c>
      <c r="U40" s="256" t="s">
        <v>30</v>
      </c>
      <c r="V40" s="105"/>
      <c r="W40" s="24"/>
      <c r="AA40" s="217"/>
    </row>
    <row r="41" spans="1:27" ht="31.5" customHeight="1" x14ac:dyDescent="0.25">
      <c r="A41" s="11"/>
      <c r="B41" s="37"/>
      <c r="C41" s="192">
        <v>5</v>
      </c>
      <c r="D41" s="318" t="s">
        <v>40</v>
      </c>
      <c r="E41" s="318"/>
      <c r="F41" s="318"/>
      <c r="G41" s="318"/>
      <c r="H41" s="318"/>
      <c r="I41" s="318"/>
      <c r="J41" s="318"/>
      <c r="K41" s="319"/>
      <c r="L41" s="104"/>
      <c r="M41" s="104"/>
      <c r="N41" s="104"/>
      <c r="O41" s="103"/>
      <c r="P41" s="193" t="s">
        <v>28</v>
      </c>
      <c r="Q41" s="102"/>
      <c r="R41" s="101"/>
      <c r="S41" s="101"/>
      <c r="T41" s="243" t="s">
        <v>30</v>
      </c>
      <c r="U41" s="244" t="s">
        <v>30</v>
      </c>
      <c r="V41" s="64"/>
      <c r="W41" s="24"/>
      <c r="AA41" s="194" t="s">
        <v>29</v>
      </c>
    </row>
    <row r="42" spans="1:27" ht="12.6" customHeight="1" x14ac:dyDescent="0.25">
      <c r="A42" s="11"/>
      <c r="B42" s="37"/>
      <c r="C42" s="98"/>
      <c r="D42" s="324" t="s">
        <v>41</v>
      </c>
      <c r="E42" s="325"/>
      <c r="F42" s="325"/>
      <c r="G42" s="325"/>
      <c r="H42" s="325"/>
      <c r="I42" s="325"/>
      <c r="J42" s="325"/>
      <c r="K42" s="326"/>
      <c r="L42" s="100"/>
      <c r="M42" s="100"/>
      <c r="N42" s="100"/>
      <c r="O42" s="96"/>
      <c r="P42" s="277">
        <f>ROUND((SUM(N18,N27,N33,N40))*0.09, 0)</f>
        <v>0</v>
      </c>
      <c r="Q42" s="99"/>
      <c r="R42" s="9"/>
      <c r="S42" s="9"/>
      <c r="T42" s="9"/>
      <c r="U42" s="9"/>
      <c r="V42" s="9"/>
      <c r="W42" s="24"/>
      <c r="AA42" s="209"/>
    </row>
    <row r="43" spans="1:27" ht="12.6" customHeight="1" x14ac:dyDescent="0.25">
      <c r="A43" s="11"/>
      <c r="B43" s="37"/>
      <c r="C43" s="98"/>
      <c r="D43" s="324" t="s">
        <v>42</v>
      </c>
      <c r="E43" s="325"/>
      <c r="F43" s="325"/>
      <c r="G43" s="325"/>
      <c r="H43" s="325"/>
      <c r="I43" s="325"/>
      <c r="J43" s="325"/>
      <c r="K43" s="326"/>
      <c r="L43" s="188"/>
      <c r="M43" s="188"/>
      <c r="N43" s="188"/>
      <c r="O43" s="96"/>
      <c r="P43" s="277">
        <f>SUM(P44:P46)</f>
        <v>0</v>
      </c>
      <c r="Q43" s="99"/>
      <c r="R43" s="9"/>
      <c r="S43" s="9"/>
      <c r="T43" s="9"/>
      <c r="U43" s="9"/>
      <c r="V43" s="9"/>
      <c r="W43" s="24"/>
      <c r="AA43" s="209"/>
    </row>
    <row r="44" spans="1:27" ht="12.6" customHeight="1" x14ac:dyDescent="0.25">
      <c r="A44" s="11"/>
      <c r="B44" s="37"/>
      <c r="C44" s="98"/>
      <c r="D44" s="312" t="s">
        <v>43</v>
      </c>
      <c r="E44" s="313"/>
      <c r="F44" s="313"/>
      <c r="G44" s="313"/>
      <c r="H44" s="313"/>
      <c r="I44" s="313"/>
      <c r="J44" s="313"/>
      <c r="K44" s="314"/>
      <c r="L44" s="188" t="b">
        <v>1</v>
      </c>
      <c r="M44" s="188"/>
      <c r="N44" s="188"/>
      <c r="O44" s="96"/>
      <c r="P44" s="210">
        <v>0</v>
      </c>
      <c r="Q44" s="99"/>
      <c r="R44" s="9"/>
      <c r="S44" s="9"/>
      <c r="T44" s="9"/>
      <c r="U44" s="9"/>
      <c r="V44" s="9"/>
      <c r="W44" s="24"/>
      <c r="AA44" s="209"/>
    </row>
    <row r="45" spans="1:27" ht="12.6" customHeight="1" x14ac:dyDescent="0.25">
      <c r="A45" s="11"/>
      <c r="B45" s="37"/>
      <c r="C45" s="98"/>
      <c r="D45" s="312" t="s">
        <v>44</v>
      </c>
      <c r="E45" s="313"/>
      <c r="F45" s="313"/>
      <c r="G45" s="313"/>
      <c r="H45" s="313"/>
      <c r="I45" s="313"/>
      <c r="J45" s="313"/>
      <c r="K45" s="314"/>
      <c r="L45" s="188"/>
      <c r="M45" s="188"/>
      <c r="N45" s="188"/>
      <c r="O45" s="96"/>
      <c r="P45" s="210">
        <v>0</v>
      </c>
      <c r="Q45" s="99"/>
      <c r="R45" s="9"/>
      <c r="S45" s="9"/>
      <c r="T45" s="9"/>
      <c r="U45" s="9"/>
      <c r="V45" s="9"/>
      <c r="W45" s="24"/>
      <c r="AA45" s="209"/>
    </row>
    <row r="46" spans="1:27" ht="12.6" customHeight="1" x14ac:dyDescent="0.25">
      <c r="A46" s="11"/>
      <c r="B46" s="37"/>
      <c r="C46" s="98"/>
      <c r="D46" s="312" t="s">
        <v>45</v>
      </c>
      <c r="E46" s="313"/>
      <c r="F46" s="313"/>
      <c r="G46" s="313"/>
      <c r="H46" s="313"/>
      <c r="I46" s="313"/>
      <c r="J46" s="313"/>
      <c r="K46" s="314"/>
      <c r="L46" s="97" t="b">
        <v>1</v>
      </c>
      <c r="M46" s="97"/>
      <c r="N46" s="97"/>
      <c r="O46" s="96"/>
      <c r="P46" s="210">
        <v>0</v>
      </c>
      <c r="Q46" s="99"/>
      <c r="R46" s="9"/>
      <c r="S46" s="9"/>
      <c r="T46" s="9"/>
      <c r="U46" s="9"/>
      <c r="V46" s="9"/>
      <c r="W46" s="24"/>
      <c r="AA46" s="209"/>
    </row>
    <row r="47" spans="1:27" ht="18" hidden="1" customHeight="1" x14ac:dyDescent="0.25">
      <c r="A47" s="11"/>
      <c r="B47" s="37"/>
      <c r="C47" s="98"/>
      <c r="D47" s="315" t="s">
        <v>46</v>
      </c>
      <c r="E47" s="316"/>
      <c r="F47" s="316"/>
      <c r="G47" s="316"/>
      <c r="H47" s="316"/>
      <c r="I47" s="316"/>
      <c r="J47" s="316"/>
      <c r="K47" s="317"/>
      <c r="L47" s="97"/>
      <c r="M47" s="97"/>
      <c r="N47" s="97"/>
      <c r="O47" s="96"/>
      <c r="P47" s="211"/>
      <c r="Q47" s="49"/>
      <c r="R47" s="9"/>
      <c r="S47" s="9"/>
      <c r="T47" s="9"/>
      <c r="U47" s="9"/>
      <c r="V47" s="9"/>
      <c r="W47" s="24"/>
      <c r="AA47" s="23"/>
    </row>
    <row r="48" spans="1:27" ht="8.1" customHeight="1" x14ac:dyDescent="0.25">
      <c r="A48" s="11"/>
      <c r="B48" s="37"/>
      <c r="C48" s="52"/>
      <c r="D48" s="14"/>
      <c r="E48" s="95"/>
      <c r="F48" s="95"/>
      <c r="G48" s="95"/>
      <c r="H48" s="95"/>
      <c r="I48" s="95"/>
      <c r="J48" s="10"/>
      <c r="K48" s="51"/>
      <c r="L48" s="10"/>
      <c r="M48" s="10"/>
      <c r="N48" s="10"/>
      <c r="O48" s="46"/>
      <c r="P48" s="94"/>
      <c r="Q48" s="93"/>
      <c r="R48" s="9"/>
      <c r="S48" s="9"/>
      <c r="T48" s="9"/>
      <c r="U48" s="9"/>
      <c r="V48" s="9"/>
      <c r="W48" s="24"/>
      <c r="AA48" s="257"/>
    </row>
    <row r="49" spans="1:27" ht="12.75" customHeight="1" x14ac:dyDescent="0.25">
      <c r="A49" s="43"/>
      <c r="B49" s="42"/>
      <c r="C49" s="361" t="s">
        <v>31</v>
      </c>
      <c r="D49" s="362"/>
      <c r="E49" s="362"/>
      <c r="F49" s="362"/>
      <c r="G49" s="362"/>
      <c r="H49" s="213"/>
      <c r="I49" s="213"/>
      <c r="J49" s="214"/>
      <c r="K49" s="214"/>
      <c r="L49" s="214"/>
      <c r="M49" s="214"/>
      <c r="N49" s="214"/>
      <c r="O49" s="214"/>
      <c r="P49" s="215">
        <f>SUM(P42:P43)</f>
        <v>0</v>
      </c>
      <c r="Q49" s="69"/>
      <c r="R49" s="216"/>
      <c r="S49" s="216"/>
      <c r="T49" s="216"/>
      <c r="U49" s="216"/>
      <c r="V49" s="216"/>
      <c r="W49" s="38"/>
      <c r="AA49" s="258"/>
    </row>
    <row r="50" spans="1:27" ht="29.25" customHeight="1" x14ac:dyDescent="0.25">
      <c r="A50" s="11"/>
      <c r="B50" s="37"/>
      <c r="C50" s="192">
        <v>6</v>
      </c>
      <c r="D50" s="259" t="s">
        <v>47</v>
      </c>
      <c r="E50" s="81"/>
      <c r="F50" s="81"/>
      <c r="G50" s="81"/>
      <c r="H50" s="81"/>
      <c r="I50" s="92" t="s">
        <v>36</v>
      </c>
      <c r="J50" s="92" t="s">
        <v>37</v>
      </c>
      <c r="K50" s="246"/>
      <c r="L50" s="260"/>
      <c r="M50" s="260"/>
      <c r="N50" s="260"/>
      <c r="O50" s="261"/>
      <c r="P50" s="193" t="s">
        <v>28</v>
      </c>
      <c r="Q50" s="53"/>
      <c r="R50" s="262"/>
      <c r="S50" s="262"/>
      <c r="T50" s="262"/>
      <c r="U50" s="262"/>
      <c r="V50" s="262"/>
      <c r="W50" s="24"/>
      <c r="AA50" s="194" t="s">
        <v>29</v>
      </c>
    </row>
    <row r="51" spans="1:27" ht="12.6" customHeight="1" x14ac:dyDescent="0.25">
      <c r="A51" s="11"/>
      <c r="B51" s="37"/>
      <c r="C51" s="52"/>
      <c r="D51" s="306" t="s">
        <v>48</v>
      </c>
      <c r="E51" s="307"/>
      <c r="F51" s="307"/>
      <c r="G51" s="308"/>
      <c r="H51" s="10"/>
      <c r="I51" s="218" t="s">
        <v>39</v>
      </c>
      <c r="J51" s="207"/>
      <c r="K51" s="51"/>
      <c r="L51" s="10"/>
      <c r="M51" s="10"/>
      <c r="N51" s="10"/>
      <c r="O51" s="50"/>
      <c r="P51" s="197">
        <f>('PreK-12 Calc'!C23)</f>
        <v>15000</v>
      </c>
      <c r="Q51" s="49"/>
      <c r="R51" s="9"/>
      <c r="S51" s="9"/>
      <c r="T51" s="9"/>
      <c r="U51" s="9"/>
      <c r="V51" s="9"/>
      <c r="W51" s="24"/>
      <c r="AA51" s="209"/>
    </row>
    <row r="52" spans="1:27" ht="12.6" customHeight="1" x14ac:dyDescent="0.25">
      <c r="A52" s="11"/>
      <c r="B52" s="37"/>
      <c r="C52" s="52"/>
      <c r="D52" s="306" t="s">
        <v>49</v>
      </c>
      <c r="E52" s="307"/>
      <c r="F52" s="307"/>
      <c r="G52" s="308"/>
      <c r="H52" s="10"/>
      <c r="I52" s="218" t="s">
        <v>39</v>
      </c>
      <c r="J52" s="207"/>
      <c r="K52" s="51"/>
      <c r="L52" s="10" t="b">
        <v>0</v>
      </c>
      <c r="M52" s="10"/>
      <c r="N52" s="10"/>
      <c r="O52" s="50"/>
      <c r="P52" s="197">
        <f>('PreK-12 Calc'!C26)</f>
        <v>76000</v>
      </c>
      <c r="Q52" s="49"/>
      <c r="R52" s="9"/>
      <c r="S52" s="9"/>
      <c r="T52" s="9" t="s">
        <v>30</v>
      </c>
      <c r="U52" s="9"/>
      <c r="V52" s="9"/>
      <c r="W52" s="24"/>
      <c r="AA52" s="209"/>
    </row>
    <row r="53" spans="1:27" ht="12.6" customHeight="1" x14ac:dyDescent="0.25">
      <c r="A53" s="11"/>
      <c r="B53" s="37"/>
      <c r="C53" s="52"/>
      <c r="D53" s="301" t="s">
        <v>50</v>
      </c>
      <c r="E53" s="302"/>
      <c r="F53" s="302"/>
      <c r="G53" s="303"/>
      <c r="H53" s="10"/>
      <c r="I53" s="206"/>
      <c r="J53" s="196"/>
      <c r="K53" s="51"/>
      <c r="L53" s="10"/>
      <c r="M53" s="10"/>
      <c r="N53" s="10"/>
      <c r="O53" s="50"/>
      <c r="P53" s="197">
        <f>('PreK-12 Calc'!C16)</f>
        <v>1500</v>
      </c>
      <c r="Q53" s="49"/>
      <c r="R53" s="9"/>
      <c r="S53" s="9"/>
      <c r="T53" s="9"/>
      <c r="U53" s="9"/>
      <c r="V53" s="9"/>
      <c r="W53" s="24"/>
      <c r="AA53" s="198"/>
    </row>
    <row r="54" spans="1:27" ht="12.6" customHeight="1" x14ac:dyDescent="0.25">
      <c r="A54" s="11"/>
      <c r="B54" s="37"/>
      <c r="C54" s="52"/>
      <c r="D54" s="301"/>
      <c r="E54" s="302"/>
      <c r="F54" s="302"/>
      <c r="G54" s="303"/>
      <c r="H54" s="10"/>
      <c r="I54" s="206"/>
      <c r="J54" s="196"/>
      <c r="K54" s="51"/>
      <c r="L54" s="10"/>
      <c r="M54" s="10"/>
      <c r="N54" s="10"/>
      <c r="O54" s="50"/>
      <c r="P54" s="197">
        <v>0</v>
      </c>
      <c r="Q54" s="49"/>
      <c r="R54" s="9"/>
      <c r="S54" s="9"/>
      <c r="T54" s="9"/>
      <c r="U54" s="9"/>
      <c r="V54" s="9"/>
      <c r="W54" s="24"/>
      <c r="AA54" s="198"/>
    </row>
    <row r="55" spans="1:27" ht="12.6" customHeight="1" x14ac:dyDescent="0.25">
      <c r="A55" s="11"/>
      <c r="B55" s="37"/>
      <c r="C55" s="52"/>
      <c r="D55" s="301"/>
      <c r="E55" s="302"/>
      <c r="F55" s="302"/>
      <c r="G55" s="303"/>
      <c r="H55" s="10"/>
      <c r="I55" s="206"/>
      <c r="J55" s="196"/>
      <c r="K55" s="51"/>
      <c r="L55" s="10"/>
      <c r="M55" s="10"/>
      <c r="N55" s="10"/>
      <c r="O55" s="50"/>
      <c r="P55" s="197">
        <v>0</v>
      </c>
      <c r="Q55" s="49"/>
      <c r="R55" s="9"/>
      <c r="S55" s="9"/>
      <c r="T55" s="9" t="s">
        <v>30</v>
      </c>
      <c r="U55" s="9"/>
      <c r="V55" s="9"/>
      <c r="W55" s="24"/>
      <c r="AA55" s="198"/>
    </row>
    <row r="56" spans="1:27" ht="12.6" customHeight="1" x14ac:dyDescent="0.25">
      <c r="A56" s="11"/>
      <c r="B56" s="37"/>
      <c r="C56" s="52"/>
      <c r="D56" s="301"/>
      <c r="E56" s="302"/>
      <c r="F56" s="302"/>
      <c r="G56" s="303"/>
      <c r="H56" s="10"/>
      <c r="I56" s="206"/>
      <c r="J56" s="196"/>
      <c r="K56" s="51"/>
      <c r="L56" s="10"/>
      <c r="M56" s="10"/>
      <c r="N56" s="10"/>
      <c r="O56" s="50"/>
      <c r="P56" s="197">
        <v>0</v>
      </c>
      <c r="Q56" s="49"/>
      <c r="R56" s="9"/>
      <c r="S56" s="9"/>
      <c r="T56" s="9" t="s">
        <v>30</v>
      </c>
      <c r="U56" s="9"/>
      <c r="V56" s="9"/>
      <c r="W56" s="24"/>
      <c r="AA56" s="198"/>
    </row>
    <row r="57" spans="1:27" ht="8.1" customHeight="1" x14ac:dyDescent="0.25">
      <c r="A57" s="11"/>
      <c r="B57" s="37"/>
      <c r="C57" s="48"/>
      <c r="D57" s="88"/>
      <c r="E57" s="84"/>
      <c r="F57" s="84"/>
      <c r="G57" s="84"/>
      <c r="H57" s="84"/>
      <c r="I57" s="84"/>
      <c r="J57" s="84"/>
      <c r="K57" s="47"/>
      <c r="L57" s="10"/>
      <c r="M57" s="10"/>
      <c r="N57" s="10"/>
      <c r="O57" s="46"/>
      <c r="P57" s="87"/>
      <c r="Q57" s="82"/>
      <c r="R57" s="9"/>
      <c r="S57" s="9"/>
      <c r="T57" s="9"/>
      <c r="U57" s="9"/>
      <c r="V57" s="9"/>
      <c r="W57" s="24"/>
      <c r="AA57" s="257"/>
    </row>
    <row r="58" spans="1:27" ht="12.75" customHeight="1" x14ac:dyDescent="0.25">
      <c r="A58" s="43"/>
      <c r="B58" s="42"/>
      <c r="C58" s="304" t="s">
        <v>31</v>
      </c>
      <c r="D58" s="305"/>
      <c r="E58" s="305"/>
      <c r="F58" s="305"/>
      <c r="G58" s="305"/>
      <c r="H58" s="73"/>
      <c r="I58" s="73"/>
      <c r="J58" s="263"/>
      <c r="K58" s="263"/>
      <c r="L58" s="71"/>
      <c r="M58" s="71"/>
      <c r="N58" s="71"/>
      <c r="O58" s="71"/>
      <c r="P58" s="264">
        <f>SUM(P51:P56)</f>
        <v>92500</v>
      </c>
      <c r="Q58" s="69"/>
      <c r="R58" s="60"/>
      <c r="S58" s="60"/>
      <c r="T58" s="60"/>
      <c r="U58" s="60"/>
      <c r="V58" s="60"/>
      <c r="W58" s="38"/>
      <c r="AA58" s="258"/>
    </row>
    <row r="59" spans="1:27" ht="29.25" customHeight="1" x14ac:dyDescent="0.25">
      <c r="A59" s="86"/>
      <c r="B59" s="85"/>
      <c r="C59" s="192">
        <v>7</v>
      </c>
      <c r="D59" s="259" t="s">
        <v>51</v>
      </c>
      <c r="E59" s="81"/>
      <c r="F59" s="81"/>
      <c r="G59" s="81"/>
      <c r="H59" s="265"/>
      <c r="I59" s="265"/>
      <c r="J59" s="265"/>
      <c r="K59" s="266"/>
      <c r="L59" s="10"/>
      <c r="M59" s="10"/>
      <c r="N59" s="10"/>
      <c r="O59" s="50"/>
      <c r="P59" s="193" t="s">
        <v>28</v>
      </c>
      <c r="Q59" s="53"/>
      <c r="R59" s="9"/>
      <c r="S59" s="9"/>
      <c r="T59" s="9"/>
      <c r="U59" s="9"/>
      <c r="V59" s="9"/>
      <c r="W59" s="24"/>
      <c r="AA59" s="194" t="s">
        <v>29</v>
      </c>
    </row>
    <row r="60" spans="1:27" ht="12.6" customHeight="1" x14ac:dyDescent="0.25">
      <c r="A60" s="86"/>
      <c r="B60" s="85"/>
      <c r="C60" s="52"/>
      <c r="D60" s="297" t="s">
        <v>52</v>
      </c>
      <c r="E60" s="298"/>
      <c r="F60" s="298"/>
      <c r="G60" s="298"/>
      <c r="H60" s="299"/>
      <c r="I60" s="299"/>
      <c r="J60" s="300"/>
      <c r="K60" s="51"/>
      <c r="L60" s="10"/>
      <c r="M60" s="10"/>
      <c r="N60" s="10"/>
      <c r="O60" s="50"/>
      <c r="P60" s="197">
        <f>('PreK-12 Calc'!C11)</f>
        <v>25000</v>
      </c>
      <c r="Q60" s="49"/>
      <c r="R60" s="9"/>
      <c r="S60" s="9"/>
      <c r="T60" s="9"/>
      <c r="U60" s="9"/>
      <c r="V60" s="9"/>
      <c r="W60" s="24"/>
      <c r="AA60" s="219"/>
    </row>
    <row r="61" spans="1:27" ht="12.6" customHeight="1" x14ac:dyDescent="0.25">
      <c r="A61" s="86"/>
      <c r="B61" s="85"/>
      <c r="C61" s="52"/>
      <c r="D61" s="297"/>
      <c r="E61" s="298"/>
      <c r="F61" s="298"/>
      <c r="G61" s="298"/>
      <c r="H61" s="299"/>
      <c r="I61" s="299"/>
      <c r="J61" s="300"/>
      <c r="K61" s="51"/>
      <c r="L61" s="10"/>
      <c r="M61" s="10"/>
      <c r="N61" s="10"/>
      <c r="O61" s="50"/>
      <c r="P61" s="197">
        <v>0</v>
      </c>
      <c r="Q61" s="49"/>
      <c r="R61" s="9"/>
      <c r="S61" s="9"/>
      <c r="T61" s="9"/>
      <c r="U61" s="9"/>
      <c r="V61" s="9"/>
      <c r="W61" s="24"/>
      <c r="AA61" s="198"/>
    </row>
    <row r="62" spans="1:27" ht="12.6" customHeight="1" x14ac:dyDescent="0.25">
      <c r="A62" s="86"/>
      <c r="B62" s="85"/>
      <c r="C62" s="52"/>
      <c r="D62" s="297"/>
      <c r="E62" s="298"/>
      <c r="F62" s="298"/>
      <c r="G62" s="298"/>
      <c r="H62" s="299"/>
      <c r="I62" s="299"/>
      <c r="J62" s="300"/>
      <c r="K62" s="51"/>
      <c r="L62" s="10"/>
      <c r="M62" s="10"/>
      <c r="N62" s="10"/>
      <c r="O62" s="50"/>
      <c r="P62" s="197">
        <v>0</v>
      </c>
      <c r="Q62" s="49"/>
      <c r="R62" s="9"/>
      <c r="S62" s="9"/>
      <c r="T62" s="9" t="s">
        <v>53</v>
      </c>
      <c r="U62" s="9"/>
      <c r="V62" s="9"/>
      <c r="W62" s="24"/>
      <c r="AA62" s="198"/>
    </row>
    <row r="63" spans="1:27" ht="12.6" customHeight="1" x14ac:dyDescent="0.25">
      <c r="A63" s="86"/>
      <c r="B63" s="85"/>
      <c r="C63" s="52"/>
      <c r="D63" s="297"/>
      <c r="E63" s="298"/>
      <c r="F63" s="298"/>
      <c r="G63" s="298"/>
      <c r="H63" s="299"/>
      <c r="I63" s="299"/>
      <c r="J63" s="300"/>
      <c r="K63" s="51"/>
      <c r="L63" s="10"/>
      <c r="M63" s="10"/>
      <c r="N63" s="10"/>
      <c r="O63" s="50"/>
      <c r="P63" s="197">
        <v>0</v>
      </c>
      <c r="Q63" s="49"/>
      <c r="R63" s="9"/>
      <c r="S63" s="9"/>
      <c r="T63" s="9" t="s">
        <v>30</v>
      </c>
      <c r="U63" s="9"/>
      <c r="V63" s="9"/>
      <c r="W63" s="24"/>
      <c r="AA63" s="198"/>
    </row>
    <row r="64" spans="1:27" ht="9.9499999999999993" customHeight="1" x14ac:dyDescent="0.25">
      <c r="A64" s="11"/>
      <c r="B64" s="37"/>
      <c r="C64" s="48"/>
      <c r="D64" s="360"/>
      <c r="E64" s="360"/>
      <c r="F64" s="360"/>
      <c r="G64" s="84"/>
      <c r="H64" s="84"/>
      <c r="I64" s="84"/>
      <c r="J64" s="84"/>
      <c r="K64" s="47"/>
      <c r="L64" s="10"/>
      <c r="M64" s="10"/>
      <c r="N64" s="10"/>
      <c r="O64" s="46"/>
      <c r="P64" s="83"/>
      <c r="Q64" s="82"/>
      <c r="R64" s="9"/>
      <c r="S64" s="9"/>
      <c r="T64" s="9"/>
      <c r="U64" s="9"/>
      <c r="V64" s="9"/>
      <c r="W64" s="24"/>
      <c r="AA64" s="257"/>
    </row>
    <row r="65" spans="1:27" ht="12.75" customHeight="1" x14ac:dyDescent="0.25">
      <c r="A65" s="43"/>
      <c r="B65" s="42"/>
      <c r="C65" s="304" t="s">
        <v>31</v>
      </c>
      <c r="D65" s="305"/>
      <c r="E65" s="305"/>
      <c r="F65" s="305"/>
      <c r="G65" s="305"/>
      <c r="H65" s="73"/>
      <c r="I65" s="73"/>
      <c r="J65" s="263"/>
      <c r="K65" s="263"/>
      <c r="L65" s="71"/>
      <c r="M65" s="71"/>
      <c r="N65" s="71"/>
      <c r="O65" s="71"/>
      <c r="P65" s="264">
        <f>SUM(P60:P63)</f>
        <v>25000</v>
      </c>
      <c r="Q65" s="69"/>
      <c r="R65" s="60"/>
      <c r="S65" s="60"/>
      <c r="T65" s="60"/>
      <c r="U65" s="60"/>
      <c r="V65" s="60"/>
      <c r="W65" s="38"/>
      <c r="AA65" s="258"/>
    </row>
    <row r="66" spans="1:27" ht="30" customHeight="1" x14ac:dyDescent="0.25">
      <c r="A66" s="11"/>
      <c r="B66" s="37"/>
      <c r="C66" s="192">
        <v>8</v>
      </c>
      <c r="D66" s="259" t="s">
        <v>54</v>
      </c>
      <c r="E66" s="81"/>
      <c r="F66" s="81"/>
      <c r="G66" s="81"/>
      <c r="H66" s="81"/>
      <c r="I66" s="81"/>
      <c r="J66" s="81"/>
      <c r="K66" s="266"/>
      <c r="L66" s="10"/>
      <c r="M66" s="10"/>
      <c r="N66" s="10"/>
      <c r="O66" s="50"/>
      <c r="P66" s="193" t="s">
        <v>28</v>
      </c>
      <c r="Q66" s="53"/>
      <c r="R66" s="9"/>
      <c r="S66" s="9"/>
      <c r="T66" s="9"/>
      <c r="U66" s="9"/>
      <c r="V66" s="9"/>
      <c r="W66" s="24"/>
      <c r="AA66" s="194" t="s">
        <v>29</v>
      </c>
    </row>
    <row r="67" spans="1:27" ht="12.6" customHeight="1" x14ac:dyDescent="0.25">
      <c r="A67" s="11"/>
      <c r="B67" s="37"/>
      <c r="C67" s="52"/>
      <c r="D67" s="364"/>
      <c r="E67" s="365"/>
      <c r="F67" s="365"/>
      <c r="G67" s="365"/>
      <c r="H67" s="365"/>
      <c r="I67" s="365"/>
      <c r="J67" s="365"/>
      <c r="K67" s="51"/>
      <c r="L67" s="10"/>
      <c r="M67" s="10"/>
      <c r="N67" s="10"/>
      <c r="O67" s="50"/>
      <c r="P67" s="197">
        <v>0</v>
      </c>
      <c r="Q67" s="49"/>
      <c r="R67" s="9"/>
      <c r="S67" s="9"/>
      <c r="T67" s="9"/>
      <c r="U67" s="9"/>
      <c r="V67" s="9"/>
      <c r="W67" s="24"/>
      <c r="AA67" s="198"/>
    </row>
    <row r="68" spans="1:27" ht="12.6" customHeight="1" x14ac:dyDescent="0.25">
      <c r="A68" s="11"/>
      <c r="B68" s="37"/>
      <c r="C68" s="52"/>
      <c r="D68" s="364"/>
      <c r="E68" s="365"/>
      <c r="F68" s="365"/>
      <c r="G68" s="365"/>
      <c r="H68" s="365"/>
      <c r="I68" s="365"/>
      <c r="J68" s="365"/>
      <c r="K68" s="51"/>
      <c r="L68" s="10"/>
      <c r="M68" s="10"/>
      <c r="N68" s="10"/>
      <c r="O68" s="50"/>
      <c r="P68" s="197">
        <v>0</v>
      </c>
      <c r="Q68" s="49"/>
      <c r="R68" s="9"/>
      <c r="S68" s="9"/>
      <c r="T68" s="9"/>
      <c r="U68" s="9"/>
      <c r="V68" s="9"/>
      <c r="W68" s="24"/>
      <c r="AA68" s="198"/>
    </row>
    <row r="69" spans="1:27" ht="12.6" customHeight="1" x14ac:dyDescent="0.25">
      <c r="A69" s="11"/>
      <c r="B69" s="37"/>
      <c r="C69" s="52"/>
      <c r="D69" s="364"/>
      <c r="E69" s="365"/>
      <c r="F69" s="365"/>
      <c r="G69" s="365"/>
      <c r="H69" s="365"/>
      <c r="I69" s="365"/>
      <c r="J69" s="365"/>
      <c r="K69" s="51"/>
      <c r="L69" s="10"/>
      <c r="M69" s="10"/>
      <c r="N69" s="10"/>
      <c r="O69" s="50"/>
      <c r="P69" s="197">
        <v>0</v>
      </c>
      <c r="Q69" s="49"/>
      <c r="R69" s="9"/>
      <c r="S69" s="9"/>
      <c r="T69" s="9"/>
      <c r="U69" s="9"/>
      <c r="V69" s="9"/>
      <c r="W69" s="24"/>
      <c r="AA69" s="198"/>
    </row>
    <row r="70" spans="1:27" ht="12.6" customHeight="1" x14ac:dyDescent="0.25">
      <c r="A70" s="11"/>
      <c r="B70" s="37"/>
      <c r="C70" s="52"/>
      <c r="D70" s="364"/>
      <c r="E70" s="365"/>
      <c r="F70" s="365"/>
      <c r="G70" s="365"/>
      <c r="H70" s="365"/>
      <c r="I70" s="365"/>
      <c r="J70" s="365"/>
      <c r="K70" s="51"/>
      <c r="L70" s="10"/>
      <c r="M70" s="10"/>
      <c r="N70" s="10"/>
      <c r="O70" s="50"/>
      <c r="P70" s="197">
        <v>0</v>
      </c>
      <c r="Q70" s="49"/>
      <c r="R70" s="9"/>
      <c r="S70" s="9"/>
      <c r="T70" s="9"/>
      <c r="U70" s="9"/>
      <c r="V70" s="9"/>
      <c r="W70" s="24"/>
      <c r="AA70" s="198"/>
    </row>
    <row r="71" spans="1:27" ht="12.75" customHeight="1" x14ac:dyDescent="0.25">
      <c r="A71" s="11"/>
      <c r="B71" s="37"/>
      <c r="C71" s="48"/>
      <c r="D71" s="84"/>
      <c r="E71" s="84"/>
      <c r="F71" s="84"/>
      <c r="G71" s="84"/>
      <c r="H71" s="84"/>
      <c r="I71" s="84"/>
      <c r="J71" s="84"/>
      <c r="K71" s="47"/>
      <c r="L71" s="10"/>
      <c r="M71" s="10"/>
      <c r="N71" s="10"/>
      <c r="O71" s="46"/>
      <c r="P71" s="75"/>
      <c r="Q71" s="74"/>
      <c r="R71" s="9"/>
      <c r="S71" s="9"/>
      <c r="T71" s="9"/>
      <c r="U71" s="9"/>
      <c r="V71" s="9"/>
      <c r="W71" s="24"/>
      <c r="AA71" s="257"/>
    </row>
    <row r="72" spans="1:27" ht="12.75" customHeight="1" x14ac:dyDescent="0.25">
      <c r="A72" s="43"/>
      <c r="B72" s="42"/>
      <c r="C72" s="304" t="s">
        <v>31</v>
      </c>
      <c r="D72" s="305"/>
      <c r="E72" s="305"/>
      <c r="F72" s="305"/>
      <c r="G72" s="305"/>
      <c r="H72" s="73"/>
      <c r="I72" s="73"/>
      <c r="J72" s="263"/>
      <c r="K72" s="263"/>
      <c r="L72" s="71"/>
      <c r="M72" s="71"/>
      <c r="N72" s="71"/>
      <c r="O72" s="71"/>
      <c r="P72" s="264">
        <f>SUM(P67:P70)</f>
        <v>0</v>
      </c>
      <c r="Q72" s="69"/>
      <c r="R72" s="60"/>
      <c r="S72" s="60"/>
      <c r="T72" s="60"/>
      <c r="U72" s="60"/>
      <c r="V72" s="60"/>
      <c r="W72" s="38"/>
      <c r="AA72" s="258"/>
    </row>
    <row r="73" spans="1:27" ht="30" customHeight="1" x14ac:dyDescent="0.25">
      <c r="A73" s="11"/>
      <c r="B73" s="37"/>
      <c r="C73" s="192">
        <v>9</v>
      </c>
      <c r="D73" s="267" t="s">
        <v>55</v>
      </c>
      <c r="E73" s="268"/>
      <c r="F73" s="268"/>
      <c r="G73" s="268"/>
      <c r="H73" s="265"/>
      <c r="I73" s="269"/>
      <c r="J73" s="270"/>
      <c r="K73" s="266"/>
      <c r="L73" s="10"/>
      <c r="M73" s="10"/>
      <c r="N73" s="10"/>
      <c r="O73" s="50"/>
      <c r="P73" s="193" t="s">
        <v>28</v>
      </c>
      <c r="Q73" s="53"/>
      <c r="R73" s="9"/>
      <c r="S73" s="9"/>
      <c r="T73" s="9"/>
      <c r="U73" s="9"/>
      <c r="V73" s="9"/>
      <c r="W73" s="24"/>
      <c r="AA73" s="194" t="s">
        <v>29</v>
      </c>
    </row>
    <row r="74" spans="1:27" ht="12.6" customHeight="1" x14ac:dyDescent="0.25">
      <c r="A74" s="11"/>
      <c r="B74" s="37"/>
      <c r="C74" s="52"/>
      <c r="D74" s="364"/>
      <c r="E74" s="365"/>
      <c r="F74" s="365"/>
      <c r="G74" s="365"/>
      <c r="H74" s="365"/>
      <c r="I74" s="365"/>
      <c r="J74" s="365"/>
      <c r="K74" s="51"/>
      <c r="L74" s="10"/>
      <c r="M74" s="10"/>
      <c r="N74" s="10"/>
      <c r="O74" s="50"/>
      <c r="P74" s="220">
        <v>0</v>
      </c>
      <c r="Q74" s="77"/>
      <c r="R74" s="9"/>
      <c r="S74" s="9"/>
      <c r="T74" s="9"/>
      <c r="U74" s="9"/>
      <c r="V74" s="9"/>
      <c r="W74" s="24"/>
      <c r="AA74" s="198"/>
    </row>
    <row r="75" spans="1:27" ht="12.6" customHeight="1" x14ac:dyDescent="0.25">
      <c r="A75" s="11"/>
      <c r="B75" s="37"/>
      <c r="C75" s="52"/>
      <c r="D75" s="364"/>
      <c r="E75" s="365"/>
      <c r="F75" s="365"/>
      <c r="G75" s="365"/>
      <c r="H75" s="365"/>
      <c r="I75" s="365"/>
      <c r="J75" s="365"/>
      <c r="K75" s="51"/>
      <c r="L75" s="10"/>
      <c r="M75" s="10"/>
      <c r="N75" s="10"/>
      <c r="O75" s="50"/>
      <c r="P75" s="220">
        <v>0</v>
      </c>
      <c r="Q75" s="77"/>
      <c r="R75" s="9"/>
      <c r="S75" s="9"/>
      <c r="T75" s="9"/>
      <c r="U75" s="9"/>
      <c r="V75" s="9"/>
      <c r="W75" s="24"/>
      <c r="AA75" s="198"/>
    </row>
    <row r="76" spans="1:27" ht="12.6" customHeight="1" x14ac:dyDescent="0.25">
      <c r="A76" s="11"/>
      <c r="B76" s="37"/>
      <c r="C76" s="52"/>
      <c r="D76" s="364"/>
      <c r="E76" s="365"/>
      <c r="F76" s="365"/>
      <c r="G76" s="365"/>
      <c r="H76" s="365"/>
      <c r="I76" s="365"/>
      <c r="J76" s="365"/>
      <c r="K76" s="51"/>
      <c r="L76" s="10"/>
      <c r="M76" s="10"/>
      <c r="N76" s="10"/>
      <c r="O76" s="50"/>
      <c r="P76" s="220">
        <v>0</v>
      </c>
      <c r="Q76" s="77"/>
      <c r="R76" s="9"/>
      <c r="S76" s="9"/>
      <c r="T76" s="9"/>
      <c r="U76" s="9"/>
      <c r="V76" s="9"/>
      <c r="W76" s="24"/>
      <c r="AA76" s="198"/>
    </row>
    <row r="77" spans="1:27" ht="12.6" customHeight="1" x14ac:dyDescent="0.25">
      <c r="A77" s="11"/>
      <c r="B77" s="37"/>
      <c r="C77" s="52"/>
      <c r="D77" s="364"/>
      <c r="E77" s="365"/>
      <c r="F77" s="365"/>
      <c r="G77" s="365"/>
      <c r="H77" s="365"/>
      <c r="I77" s="365"/>
      <c r="J77" s="365"/>
      <c r="K77" s="51"/>
      <c r="L77" s="10"/>
      <c r="M77" s="10"/>
      <c r="N77" s="10"/>
      <c r="O77" s="50"/>
      <c r="P77" s="220">
        <v>0</v>
      </c>
      <c r="Q77" s="77"/>
      <c r="R77" s="9"/>
      <c r="S77" s="9"/>
      <c r="T77" s="9"/>
      <c r="U77" s="9"/>
      <c r="V77" s="9"/>
      <c r="W77" s="24"/>
      <c r="AA77" s="198"/>
    </row>
    <row r="78" spans="1:27" ht="12.75" customHeight="1" x14ac:dyDescent="0.25">
      <c r="A78" s="11"/>
      <c r="B78" s="37"/>
      <c r="C78" s="48"/>
      <c r="D78" s="84"/>
      <c r="E78" s="84"/>
      <c r="F78" s="84"/>
      <c r="G78" s="84"/>
      <c r="H78" s="84"/>
      <c r="I78" s="76"/>
      <c r="J78" s="76"/>
      <c r="K78" s="47"/>
      <c r="L78" s="10"/>
      <c r="M78" s="10"/>
      <c r="N78" s="10"/>
      <c r="O78" s="46"/>
      <c r="P78" s="75"/>
      <c r="Q78" s="74"/>
      <c r="R78" s="9"/>
      <c r="S78" s="9"/>
      <c r="T78" s="9"/>
      <c r="U78" s="9"/>
      <c r="V78" s="9"/>
      <c r="W78" s="24"/>
      <c r="AA78" s="257"/>
    </row>
    <row r="79" spans="1:27" ht="12.75" customHeight="1" x14ac:dyDescent="0.25">
      <c r="A79" s="43"/>
      <c r="B79" s="42"/>
      <c r="C79" s="304" t="s">
        <v>31</v>
      </c>
      <c r="D79" s="305"/>
      <c r="E79" s="305"/>
      <c r="F79" s="305"/>
      <c r="G79" s="305"/>
      <c r="H79" s="73"/>
      <c r="I79" s="73"/>
      <c r="J79" s="263"/>
      <c r="K79" s="263"/>
      <c r="L79" s="71"/>
      <c r="M79" s="71"/>
      <c r="N79" s="71"/>
      <c r="O79" s="71"/>
      <c r="P79" s="264">
        <f>SUM(P74:P77)</f>
        <v>0</v>
      </c>
      <c r="Q79" s="69"/>
      <c r="R79" s="60"/>
      <c r="S79" s="60"/>
      <c r="T79" s="60"/>
      <c r="U79" s="60"/>
      <c r="V79" s="60"/>
      <c r="W79" s="38"/>
      <c r="AA79" s="258"/>
    </row>
    <row r="80" spans="1:27" ht="15.75" customHeight="1" x14ac:dyDescent="0.25">
      <c r="A80" s="43"/>
      <c r="B80" s="42"/>
      <c r="C80" s="221"/>
      <c r="D80" s="267"/>
      <c r="E80" s="267"/>
      <c r="F80" s="267"/>
      <c r="G80" s="267"/>
      <c r="H80" s="271"/>
      <c r="I80" s="271" t="s">
        <v>56</v>
      </c>
      <c r="J80" s="272"/>
      <c r="K80" s="273"/>
      <c r="L80" s="66"/>
      <c r="M80" s="66"/>
      <c r="N80" s="66"/>
      <c r="O80" s="65"/>
      <c r="P80" s="222"/>
      <c r="Q80" s="57"/>
      <c r="R80" s="64"/>
      <c r="S80" s="64"/>
      <c r="T80" s="64"/>
      <c r="U80" s="64"/>
      <c r="V80" s="64"/>
      <c r="W80" s="63"/>
      <c r="AA80" s="194" t="s">
        <v>29</v>
      </c>
    </row>
    <row r="81" spans="1:27" x14ac:dyDescent="0.25">
      <c r="A81" s="11"/>
      <c r="B81" s="37"/>
      <c r="C81" s="62">
        <v>10</v>
      </c>
      <c r="D81" s="14" t="s">
        <v>57</v>
      </c>
      <c r="E81" s="14"/>
      <c r="F81" s="14"/>
      <c r="G81" s="10"/>
      <c r="H81" s="61"/>
      <c r="I81" s="370"/>
      <c r="J81" s="371"/>
      <c r="K81" s="278"/>
      <c r="L81" s="279"/>
      <c r="M81" s="279"/>
      <c r="N81" s="279"/>
      <c r="O81" s="280"/>
      <c r="P81" s="223"/>
      <c r="Q81" s="281"/>
      <c r="R81" s="282"/>
      <c r="S81" s="282"/>
      <c r="T81" s="282"/>
      <c r="U81" s="282"/>
      <c r="V81" s="282"/>
      <c r="W81" s="283"/>
      <c r="X81" s="284"/>
      <c r="Y81" s="284"/>
      <c r="Z81" s="284"/>
      <c r="AA81" s="209"/>
    </row>
    <row r="82" spans="1:27" ht="9" customHeight="1" x14ac:dyDescent="0.25">
      <c r="A82" s="11"/>
      <c r="B82" s="37"/>
      <c r="C82" s="59"/>
      <c r="D82" s="10"/>
      <c r="E82" s="10"/>
      <c r="F82" s="10"/>
      <c r="G82" s="10"/>
      <c r="H82" s="10"/>
      <c r="I82" s="58"/>
      <c r="J82" s="58"/>
      <c r="K82" s="51"/>
      <c r="L82" s="10"/>
      <c r="M82" s="10"/>
      <c r="N82" s="10"/>
      <c r="O82" s="50"/>
      <c r="P82" s="224"/>
      <c r="Q82" s="57"/>
      <c r="R82" s="9"/>
      <c r="S82" s="9"/>
      <c r="T82" s="9"/>
      <c r="U82" s="9"/>
      <c r="V82" s="9"/>
      <c r="W82" s="24"/>
      <c r="AA82" s="257"/>
    </row>
    <row r="83" spans="1:27" ht="12.75" customHeight="1" x14ac:dyDescent="0.25">
      <c r="A83" s="11"/>
      <c r="B83" s="37"/>
      <c r="C83" s="225"/>
      <c r="D83" s="226"/>
      <c r="E83" s="226"/>
      <c r="F83" s="226"/>
      <c r="G83" s="226"/>
      <c r="H83" s="226"/>
      <c r="I83" s="227"/>
      <c r="J83" s="227"/>
      <c r="K83" s="226"/>
      <c r="L83" s="226"/>
      <c r="M83" s="226"/>
      <c r="N83" s="226"/>
      <c r="O83" s="50"/>
      <c r="P83" s="226"/>
      <c r="Q83" s="57"/>
      <c r="R83" s="228"/>
      <c r="S83" s="228"/>
      <c r="T83" s="228"/>
      <c r="U83" s="228"/>
      <c r="V83" s="228"/>
      <c r="W83" s="24"/>
      <c r="AA83" s="258"/>
    </row>
    <row r="84" spans="1:27" ht="8.25" customHeight="1" x14ac:dyDescent="0.25">
      <c r="A84" s="11"/>
      <c r="B84" s="37"/>
      <c r="C84" s="59"/>
      <c r="D84" s="10"/>
      <c r="E84" s="10"/>
      <c r="F84" s="10"/>
      <c r="G84" s="10"/>
      <c r="H84" s="10"/>
      <c r="I84" s="58"/>
      <c r="J84" s="58"/>
      <c r="K84" s="51"/>
      <c r="L84" s="10"/>
      <c r="M84" s="10"/>
      <c r="N84" s="10"/>
      <c r="O84" s="50"/>
      <c r="P84" s="33"/>
      <c r="Q84" s="57"/>
      <c r="R84" s="9"/>
      <c r="S84" s="9"/>
      <c r="T84" s="9"/>
      <c r="U84" s="9"/>
      <c r="V84" s="9"/>
      <c r="W84" s="24"/>
      <c r="AA84" s="257"/>
    </row>
    <row r="85" spans="1:27" ht="28.5" customHeight="1" x14ac:dyDescent="0.25">
      <c r="A85" s="11"/>
      <c r="B85" s="37"/>
      <c r="C85" s="56">
        <v>11</v>
      </c>
      <c r="D85" s="368" t="s">
        <v>58</v>
      </c>
      <c r="E85" s="368"/>
      <c r="F85" s="368"/>
      <c r="G85" s="368"/>
      <c r="H85" s="368"/>
      <c r="I85" s="368"/>
      <c r="J85" s="368"/>
      <c r="K85" s="369"/>
      <c r="L85" s="190"/>
      <c r="M85" s="190"/>
      <c r="N85" s="190"/>
      <c r="O85" s="55"/>
      <c r="P85" s="54" t="s">
        <v>28</v>
      </c>
      <c r="Q85" s="53"/>
      <c r="R85" s="9"/>
      <c r="S85" s="9"/>
      <c r="T85" s="9"/>
      <c r="U85" s="9"/>
      <c r="V85" s="9"/>
      <c r="W85" s="24"/>
      <c r="AA85" s="194" t="s">
        <v>29</v>
      </c>
    </row>
    <row r="86" spans="1:27" ht="12.6" customHeight="1" x14ac:dyDescent="0.25">
      <c r="A86" s="11"/>
      <c r="B86" s="37"/>
      <c r="C86" s="52"/>
      <c r="D86" s="366"/>
      <c r="E86" s="366"/>
      <c r="F86" s="366"/>
      <c r="G86" s="366"/>
      <c r="H86" s="367"/>
      <c r="I86" s="367"/>
      <c r="J86" s="367"/>
      <c r="K86" s="51"/>
      <c r="L86" s="10"/>
      <c r="M86" s="10"/>
      <c r="N86" s="10"/>
      <c r="O86" s="50"/>
      <c r="P86" s="229">
        <v>0</v>
      </c>
      <c r="Q86" s="49"/>
      <c r="R86" s="9"/>
      <c r="S86" s="9"/>
      <c r="T86" s="9" t="s">
        <v>30</v>
      </c>
      <c r="U86" s="9"/>
      <c r="V86" s="9"/>
      <c r="W86" s="24"/>
      <c r="AA86" s="209"/>
    </row>
    <row r="87" spans="1:27" ht="12.6" customHeight="1" x14ac:dyDescent="0.25">
      <c r="A87" s="11"/>
      <c r="B87" s="37"/>
      <c r="C87" s="52"/>
      <c r="D87" s="366"/>
      <c r="E87" s="366"/>
      <c r="F87" s="366"/>
      <c r="G87" s="366"/>
      <c r="H87" s="367"/>
      <c r="I87" s="367"/>
      <c r="J87" s="367"/>
      <c r="K87" s="51"/>
      <c r="L87" s="10"/>
      <c r="M87" s="10"/>
      <c r="N87" s="10"/>
      <c r="O87" s="50"/>
      <c r="P87" s="229">
        <v>0</v>
      </c>
      <c r="Q87" s="49"/>
      <c r="R87" s="9"/>
      <c r="S87" s="9"/>
      <c r="T87" s="9" t="s">
        <v>30</v>
      </c>
      <c r="U87" s="9"/>
      <c r="V87" s="9"/>
      <c r="W87" s="24"/>
      <c r="AA87" s="209"/>
    </row>
    <row r="88" spans="1:27" ht="12.75" customHeight="1" x14ac:dyDescent="0.25">
      <c r="A88" s="11"/>
      <c r="B88" s="37"/>
      <c r="C88" s="48"/>
      <c r="D88" s="84"/>
      <c r="E88" s="84"/>
      <c r="F88" s="84"/>
      <c r="G88" s="84"/>
      <c r="H88" s="84"/>
      <c r="I88" s="84"/>
      <c r="J88" s="84"/>
      <c r="K88" s="47"/>
      <c r="L88" s="10"/>
      <c r="M88" s="10"/>
      <c r="N88" s="10"/>
      <c r="O88" s="46"/>
      <c r="P88" s="45"/>
      <c r="Q88" s="44"/>
      <c r="R88" s="9"/>
      <c r="S88" s="9"/>
      <c r="T88" s="9"/>
      <c r="U88" s="9"/>
      <c r="V88" s="9"/>
      <c r="W88" s="24"/>
      <c r="AA88" s="23"/>
    </row>
    <row r="89" spans="1:27" ht="16.5" customHeight="1" x14ac:dyDescent="0.25">
      <c r="A89" s="43"/>
      <c r="B89" s="42"/>
      <c r="C89" s="361" t="s">
        <v>31</v>
      </c>
      <c r="D89" s="362"/>
      <c r="E89" s="362"/>
      <c r="F89" s="362"/>
      <c r="G89" s="362"/>
      <c r="H89" s="213"/>
      <c r="I89" s="213"/>
      <c r="J89" s="214"/>
      <c r="K89" s="214"/>
      <c r="L89" s="41"/>
      <c r="M89" s="41"/>
      <c r="N89" s="41"/>
      <c r="O89" s="41"/>
      <c r="P89" s="215">
        <f>SUM(P86:P87)</f>
        <v>0</v>
      </c>
      <c r="Q89" s="40"/>
      <c r="R89" s="39"/>
      <c r="S89" s="39"/>
      <c r="T89" s="39"/>
      <c r="U89" s="39"/>
      <c r="V89" s="39"/>
      <c r="W89" s="38"/>
      <c r="AA89" s="258"/>
    </row>
    <row r="90" spans="1:27" ht="9" customHeight="1" x14ac:dyDescent="0.25">
      <c r="A90" s="11"/>
      <c r="B90" s="37"/>
      <c r="C90" s="230"/>
      <c r="D90" s="265"/>
      <c r="E90" s="274"/>
      <c r="F90" s="265"/>
      <c r="G90" s="265"/>
      <c r="H90" s="265"/>
      <c r="I90" s="265"/>
      <c r="J90" s="265"/>
      <c r="K90" s="265"/>
      <c r="L90" s="265"/>
      <c r="M90" s="265"/>
      <c r="N90" s="265"/>
      <c r="O90" s="265"/>
      <c r="P90" s="265"/>
      <c r="Q90" s="266"/>
      <c r="R90" s="25"/>
      <c r="S90" s="25"/>
      <c r="T90" s="25"/>
      <c r="U90" s="25"/>
      <c r="V90" s="25"/>
      <c r="W90" s="24"/>
      <c r="AA90" s="23"/>
    </row>
    <row r="91" spans="1:27" ht="15.75" customHeight="1" x14ac:dyDescent="0.25">
      <c r="A91" s="32"/>
      <c r="B91" s="34"/>
      <c r="C91" s="363" t="s">
        <v>59</v>
      </c>
      <c r="D91" s="327"/>
      <c r="E91" s="327"/>
      <c r="F91" s="327"/>
      <c r="G91" s="327"/>
      <c r="H91" s="327"/>
      <c r="I91" s="327"/>
      <c r="J91" s="327"/>
      <c r="K91" s="185"/>
      <c r="L91" s="185"/>
      <c r="M91" s="185"/>
      <c r="N91" s="185"/>
      <c r="O91" s="185"/>
      <c r="P91" s="231">
        <f>+P18+P27+P33+P40+P49+P58+P65+P72+P79+P81+P89</f>
        <v>121500</v>
      </c>
      <c r="Q91" s="33"/>
      <c r="R91" s="25"/>
      <c r="S91" s="25"/>
      <c r="T91" s="25"/>
      <c r="U91" s="25"/>
      <c r="V91" s="25"/>
      <c r="W91" s="24"/>
      <c r="AA91" s="258"/>
    </row>
    <row r="92" spans="1:27" ht="6.6" customHeight="1" x14ac:dyDescent="0.25">
      <c r="A92" s="32"/>
      <c r="B92" s="31"/>
      <c r="C92" s="30"/>
      <c r="D92" s="29"/>
      <c r="E92" s="29"/>
      <c r="F92" s="29"/>
      <c r="G92" s="29"/>
      <c r="H92" s="29"/>
      <c r="I92" s="29"/>
      <c r="J92" s="29"/>
      <c r="K92" s="29"/>
      <c r="L92" s="29"/>
      <c r="M92" s="29"/>
      <c r="N92" s="29"/>
      <c r="O92" s="29"/>
      <c r="P92" s="28"/>
      <c r="Q92" s="27"/>
      <c r="R92" s="26"/>
      <c r="S92" s="25"/>
      <c r="T92" s="25"/>
      <c r="U92" s="25"/>
      <c r="V92" s="25"/>
      <c r="W92" s="25"/>
      <c r="X92" s="24"/>
      <c r="AA92" s="23"/>
    </row>
    <row r="93" spans="1:27" ht="8.25" customHeight="1" thickBot="1" x14ac:dyDescent="0.3">
      <c r="A93" s="11"/>
      <c r="B93" s="22"/>
      <c r="C93" s="21"/>
      <c r="D93" s="19"/>
      <c r="E93" s="19"/>
      <c r="F93" s="19"/>
      <c r="G93" s="19"/>
      <c r="H93" s="19"/>
      <c r="I93" s="19"/>
      <c r="J93" s="19"/>
      <c r="K93" s="19"/>
      <c r="L93" s="19"/>
      <c r="M93" s="19"/>
      <c r="N93" s="19"/>
      <c r="O93" s="19"/>
      <c r="P93" s="19"/>
      <c r="Q93" s="20"/>
      <c r="R93" s="19"/>
      <c r="S93" s="18"/>
      <c r="T93" s="18"/>
      <c r="U93" s="18"/>
      <c r="V93" s="18"/>
      <c r="W93" s="18"/>
      <c r="X93" s="17"/>
      <c r="Y93" s="16"/>
      <c r="Z93" s="16"/>
      <c r="AA93" s="275"/>
    </row>
    <row r="94" spans="1:27" x14ac:dyDescent="0.25">
      <c r="A94" s="11"/>
      <c r="B94" s="11"/>
      <c r="C94" s="10"/>
      <c r="D94" s="10"/>
      <c r="E94" s="10"/>
      <c r="F94" s="10"/>
      <c r="G94" s="10"/>
      <c r="H94" s="10"/>
      <c r="I94" s="10"/>
      <c r="J94" s="10"/>
      <c r="K94" s="10"/>
      <c r="L94" s="10"/>
      <c r="M94" s="10"/>
      <c r="N94" s="10"/>
      <c r="O94" s="10"/>
      <c r="P94" s="10"/>
      <c r="Q94" s="10"/>
      <c r="R94" s="10"/>
      <c r="S94" s="10"/>
      <c r="T94" s="9"/>
      <c r="U94" s="9"/>
      <c r="V94" s="9"/>
      <c r="W94" s="9"/>
      <c r="X94" s="9"/>
      <c r="Y94" s="9"/>
    </row>
    <row r="95" spans="1:27" x14ac:dyDescent="0.25">
      <c r="A95" s="11"/>
      <c r="B95" s="11"/>
      <c r="C95" s="10"/>
      <c r="D95" s="10"/>
      <c r="E95" s="10"/>
      <c r="F95" s="10"/>
      <c r="G95" s="10"/>
      <c r="H95" s="10"/>
      <c r="I95" s="10"/>
      <c r="J95" s="10"/>
      <c r="K95" s="10"/>
      <c r="L95" s="10"/>
      <c r="M95" s="10"/>
      <c r="N95" s="10"/>
      <c r="O95" s="10"/>
      <c r="P95" s="10"/>
      <c r="Q95" s="10"/>
      <c r="R95" s="10"/>
      <c r="S95" s="10"/>
      <c r="T95" s="9"/>
      <c r="U95" s="9"/>
      <c r="V95" s="9"/>
      <c r="W95" s="9"/>
      <c r="X95" s="9"/>
      <c r="Y95" s="9"/>
    </row>
    <row r="96" spans="1:27" x14ac:dyDescent="0.25">
      <c r="A96" s="11"/>
      <c r="B96" s="15"/>
      <c r="C96" s="10"/>
      <c r="D96" s="14"/>
      <c r="E96" s="10"/>
      <c r="F96" s="12"/>
      <c r="G96" s="10"/>
      <c r="H96" s="10"/>
      <c r="I96" s="10"/>
      <c r="J96" s="10"/>
      <c r="K96" s="10"/>
      <c r="L96" s="10"/>
      <c r="M96" s="10"/>
      <c r="N96" s="10"/>
      <c r="O96" s="10"/>
      <c r="P96" s="10"/>
      <c r="Q96" s="10"/>
      <c r="R96" s="13"/>
      <c r="S96" s="10"/>
      <c r="T96" s="9"/>
      <c r="U96" s="9"/>
      <c r="V96" s="9"/>
      <c r="W96" s="9"/>
      <c r="X96" s="9"/>
      <c r="Y96" s="9"/>
    </row>
    <row r="97" spans="1:25" x14ac:dyDescent="0.25">
      <c r="A97" s="11"/>
      <c r="B97" s="11"/>
      <c r="C97" s="10"/>
      <c r="D97" s="10"/>
      <c r="E97" s="10"/>
      <c r="F97" s="10"/>
      <c r="G97" s="10"/>
      <c r="H97" s="10"/>
      <c r="I97" s="10"/>
      <c r="J97" s="10"/>
      <c r="K97" s="10"/>
      <c r="L97" s="10"/>
      <c r="M97" s="10"/>
      <c r="N97" s="10"/>
      <c r="O97" s="10"/>
      <c r="P97" s="12"/>
      <c r="Q97" s="10"/>
      <c r="R97" s="10"/>
      <c r="S97" s="10"/>
      <c r="T97" s="9"/>
      <c r="U97" s="9"/>
      <c r="V97" s="9"/>
      <c r="W97" s="9"/>
      <c r="X97" s="9"/>
      <c r="Y97" s="9"/>
    </row>
    <row r="98" spans="1:25" x14ac:dyDescent="0.25">
      <c r="A98" s="11"/>
      <c r="B98" s="11"/>
      <c r="C98" s="10"/>
      <c r="D98" s="10"/>
      <c r="E98" s="10"/>
      <c r="F98" s="10"/>
      <c r="G98" s="10"/>
      <c r="H98" s="10"/>
      <c r="I98" s="10"/>
      <c r="J98" s="10"/>
      <c r="K98" s="10"/>
      <c r="L98" s="10"/>
      <c r="M98" s="10"/>
      <c r="N98" s="10"/>
      <c r="O98" s="10"/>
      <c r="P98" s="10"/>
      <c r="Q98" s="10"/>
      <c r="R98" s="10"/>
      <c r="S98" s="10"/>
      <c r="T98" s="9"/>
      <c r="U98" s="9"/>
      <c r="V98" s="9"/>
      <c r="W98" s="9"/>
      <c r="X98" s="9"/>
      <c r="Y98" s="9"/>
    </row>
    <row r="99" spans="1:25" x14ac:dyDescent="0.25">
      <c r="A99" s="11"/>
      <c r="B99" s="11"/>
      <c r="C99" s="10"/>
      <c r="D99" s="10"/>
      <c r="E99" s="10"/>
      <c r="F99" s="10"/>
      <c r="G99" s="10"/>
      <c r="H99" s="10"/>
      <c r="I99" s="12"/>
      <c r="J99" s="10"/>
      <c r="K99" s="10"/>
      <c r="L99" s="10"/>
      <c r="M99" s="10"/>
      <c r="N99" s="10"/>
      <c r="O99" s="10"/>
      <c r="P99" s="10"/>
      <c r="Q99" s="10"/>
      <c r="R99" s="10"/>
      <c r="S99" s="10"/>
      <c r="T99" s="9"/>
      <c r="U99" s="9"/>
      <c r="V99" s="9"/>
      <c r="W99" s="9"/>
      <c r="X99" s="9"/>
      <c r="Y99" s="9"/>
    </row>
    <row r="100" spans="1:25" x14ac:dyDescent="0.25">
      <c r="A100" s="11"/>
      <c r="B100" s="11"/>
      <c r="C100" s="10"/>
      <c r="D100" s="10"/>
      <c r="E100" s="10"/>
      <c r="F100" s="10"/>
      <c r="G100" s="10"/>
      <c r="H100" s="10"/>
      <c r="I100" s="10"/>
      <c r="J100" s="10"/>
      <c r="K100" s="10"/>
      <c r="L100" s="10"/>
      <c r="M100" s="10"/>
      <c r="N100" s="10"/>
      <c r="O100" s="10"/>
      <c r="P100" s="10"/>
      <c r="Q100" s="10"/>
      <c r="R100" s="10"/>
      <c r="S100" s="10"/>
      <c r="T100" s="9"/>
      <c r="U100" s="9"/>
      <c r="V100" s="9"/>
      <c r="W100" s="9"/>
      <c r="X100" s="9"/>
      <c r="Y100" s="9"/>
    </row>
    <row r="101" spans="1:25" x14ac:dyDescent="0.25">
      <c r="A101" s="11"/>
      <c r="B101" s="11"/>
      <c r="C101" s="10"/>
      <c r="D101" s="10"/>
      <c r="E101" s="10"/>
      <c r="F101" s="10"/>
      <c r="G101" s="10"/>
      <c r="H101" s="10"/>
      <c r="I101" s="10"/>
      <c r="J101" s="10"/>
      <c r="K101" s="10"/>
      <c r="L101" s="10"/>
      <c r="M101" s="10"/>
      <c r="N101" s="10"/>
      <c r="O101" s="10"/>
      <c r="P101" s="10"/>
      <c r="Q101" s="10"/>
      <c r="R101" s="10"/>
      <c r="S101" s="10"/>
      <c r="T101" s="9"/>
      <c r="U101" s="9"/>
      <c r="V101" s="9"/>
      <c r="W101" s="9"/>
      <c r="X101" s="9"/>
      <c r="Y101" s="9"/>
    </row>
    <row r="102" spans="1:25" x14ac:dyDescent="0.25">
      <c r="A102" s="11"/>
      <c r="B102" s="11"/>
      <c r="C102" s="10"/>
      <c r="D102" s="10"/>
      <c r="E102" s="10"/>
      <c r="F102" s="10"/>
      <c r="G102" s="10"/>
      <c r="H102" s="10"/>
      <c r="I102" s="10"/>
      <c r="J102" s="10"/>
      <c r="K102" s="10"/>
      <c r="L102" s="10"/>
      <c r="M102" s="10"/>
      <c r="N102" s="10"/>
      <c r="O102" s="10"/>
      <c r="P102" s="10"/>
      <c r="Q102" s="10"/>
      <c r="R102" s="10"/>
      <c r="S102" s="10"/>
      <c r="T102" s="9"/>
      <c r="U102" s="9"/>
      <c r="V102" s="9"/>
      <c r="W102" s="9"/>
      <c r="X102" s="9"/>
      <c r="Y102" s="9"/>
    </row>
    <row r="103" spans="1:25" x14ac:dyDescent="0.25">
      <c r="A103" s="11"/>
      <c r="B103" s="11"/>
      <c r="C103" s="10"/>
      <c r="D103" s="10"/>
      <c r="E103" s="10"/>
      <c r="F103" s="10"/>
      <c r="G103" s="10"/>
      <c r="H103" s="10"/>
      <c r="I103" s="10"/>
      <c r="J103" s="10"/>
      <c r="K103" s="10"/>
      <c r="L103" s="10"/>
      <c r="M103" s="10"/>
      <c r="N103" s="10"/>
      <c r="O103" s="10"/>
      <c r="P103" s="10"/>
      <c r="Q103" s="10"/>
      <c r="R103" s="10"/>
      <c r="S103" s="10"/>
      <c r="T103" s="9"/>
      <c r="U103" s="9"/>
      <c r="V103" s="9"/>
      <c r="W103" s="9"/>
      <c r="X103" s="9"/>
      <c r="Y103" s="9"/>
    </row>
    <row r="104" spans="1:25" x14ac:dyDescent="0.25">
      <c r="A104" s="11"/>
      <c r="B104" s="11"/>
      <c r="C104" s="10"/>
      <c r="D104" s="10"/>
      <c r="E104" s="10"/>
      <c r="F104" s="10"/>
      <c r="G104" s="10"/>
      <c r="H104" s="10"/>
      <c r="I104" s="10"/>
      <c r="J104" s="10"/>
      <c r="K104" s="10"/>
      <c r="L104" s="10"/>
      <c r="M104" s="10"/>
      <c r="N104" s="10"/>
      <c r="O104" s="10"/>
      <c r="P104" s="10"/>
      <c r="Q104" s="10"/>
      <c r="R104" s="10"/>
      <c r="S104" s="10"/>
      <c r="T104" s="9"/>
      <c r="U104" s="9"/>
      <c r="V104" s="9"/>
      <c r="W104" s="9"/>
      <c r="X104" s="9"/>
      <c r="Y104" s="9"/>
    </row>
  </sheetData>
  <sheetProtection algorithmName="SHA-512" hashValue="dNrOF25UrZd6bKcVhIytXRLfMRtlscJu8JvL8vJ9KXUM+aoun9xneqW1stzrV7sSVPcX1uBgimpiB+Exn6SaJw==" saltValue="kFSg6qsVZkIWohKnohu6ug==" spinCount="100000" sheet="1" selectLockedCells="1"/>
  <mergeCells count="78">
    <mergeCell ref="D87:J87"/>
    <mergeCell ref="D86:J86"/>
    <mergeCell ref="D85:K85"/>
    <mergeCell ref="I81:J81"/>
    <mergeCell ref="D69:J69"/>
    <mergeCell ref="D64:F64"/>
    <mergeCell ref="D63:J63"/>
    <mergeCell ref="C65:G65"/>
    <mergeCell ref="C49:G49"/>
    <mergeCell ref="C91:J91"/>
    <mergeCell ref="D74:J74"/>
    <mergeCell ref="D75:J75"/>
    <mergeCell ref="D76:J76"/>
    <mergeCell ref="D77:J77"/>
    <mergeCell ref="C79:G79"/>
    <mergeCell ref="C89:G89"/>
    <mergeCell ref="D68:J68"/>
    <mergeCell ref="C72:G72"/>
    <mergeCell ref="D70:J70"/>
    <mergeCell ref="D67:J67"/>
    <mergeCell ref="D62:J62"/>
    <mergeCell ref="D29:G29"/>
    <mergeCell ref="D31:G31"/>
    <mergeCell ref="D21:G21"/>
    <mergeCell ref="D22:G22"/>
    <mergeCell ref="D28:G28"/>
    <mergeCell ref="D25:G25"/>
    <mergeCell ref="D24:G24"/>
    <mergeCell ref="D23:G23"/>
    <mergeCell ref="C27:G27"/>
    <mergeCell ref="P10:P11"/>
    <mergeCell ref="R9:W9"/>
    <mergeCell ref="V10:V11"/>
    <mergeCell ref="B3:E3"/>
    <mergeCell ref="D20:G20"/>
    <mergeCell ref="C18:G18"/>
    <mergeCell ref="D14:G14"/>
    <mergeCell ref="D15:G15"/>
    <mergeCell ref="D16:G16"/>
    <mergeCell ref="D13:G13"/>
    <mergeCell ref="D34:G34"/>
    <mergeCell ref="D35:G35"/>
    <mergeCell ref="D42:K42"/>
    <mergeCell ref="S1:X1"/>
    <mergeCell ref="C2:S2"/>
    <mergeCell ref="R5:S5"/>
    <mergeCell ref="R8:S8"/>
    <mergeCell ref="R3:S3"/>
    <mergeCell ref="F3:G3"/>
    <mergeCell ref="K3:P3"/>
    <mergeCell ref="K5:P5"/>
    <mergeCell ref="B7:E7"/>
    <mergeCell ref="B5:E5"/>
    <mergeCell ref="C10:K11"/>
    <mergeCell ref="K7:AA7"/>
    <mergeCell ref="AA9:AA12"/>
    <mergeCell ref="D51:G51"/>
    <mergeCell ref="D53:G53"/>
    <mergeCell ref="D55:G55"/>
    <mergeCell ref="D32:K32"/>
    <mergeCell ref="D30:G30"/>
    <mergeCell ref="D44:K44"/>
    <mergeCell ref="D47:K47"/>
    <mergeCell ref="D41:K41"/>
    <mergeCell ref="D38:G38"/>
    <mergeCell ref="D46:K46"/>
    <mergeCell ref="D45:K45"/>
    <mergeCell ref="C33:K33"/>
    <mergeCell ref="D43:K43"/>
    <mergeCell ref="D36:G36"/>
    <mergeCell ref="C40:G40"/>
    <mergeCell ref="D37:G37"/>
    <mergeCell ref="D61:J61"/>
    <mergeCell ref="D54:G54"/>
    <mergeCell ref="C58:G58"/>
    <mergeCell ref="D60:J60"/>
    <mergeCell ref="D52:G52"/>
    <mergeCell ref="D56:G56"/>
  </mergeCells>
  <conditionalFormatting sqref="J71">
    <cfRule type="expression" dxfId="533" priority="264" stopIfTrue="1">
      <formula>AND($P71&gt;0,$J71=0)</formula>
    </cfRule>
  </conditionalFormatting>
  <conditionalFormatting sqref="J74:J77">
    <cfRule type="expression" dxfId="532" priority="263" stopIfTrue="1">
      <formula>AND($P74&gt;0,$J74=0)</formula>
    </cfRule>
  </conditionalFormatting>
  <conditionalFormatting sqref="J75">
    <cfRule type="expression" dxfId="531" priority="262" stopIfTrue="1">
      <formula>AND($P75&gt;0,$J75=0)</formula>
    </cfRule>
  </conditionalFormatting>
  <conditionalFormatting sqref="I14">
    <cfRule type="expression" dxfId="530" priority="261" stopIfTrue="1">
      <formula>AND($P14&gt;0,$I14="")</formula>
    </cfRule>
  </conditionalFormatting>
  <conditionalFormatting sqref="I15">
    <cfRule type="expression" dxfId="529" priority="260" stopIfTrue="1">
      <formula>AND($P15&gt;0,$I15="")</formula>
    </cfRule>
  </conditionalFormatting>
  <conditionalFormatting sqref="I16">
    <cfRule type="expression" dxfId="528" priority="259" stopIfTrue="1">
      <formula>AND($P16&gt;0,$I16="")</formula>
    </cfRule>
  </conditionalFormatting>
  <conditionalFormatting sqref="I17">
    <cfRule type="expression" dxfId="527" priority="258" stopIfTrue="1">
      <formula>AND($P17&gt;0,$I17="")</formula>
    </cfRule>
  </conditionalFormatting>
  <conditionalFormatting sqref="I19">
    <cfRule type="expression" dxfId="526" priority="257" stopIfTrue="1">
      <formula>AND($P19&gt;0,$I19="")</formula>
    </cfRule>
  </conditionalFormatting>
  <conditionalFormatting sqref="I20">
    <cfRule type="expression" dxfId="525" priority="256" stopIfTrue="1">
      <formula>AND($P20&gt;0,$I20="")</formula>
    </cfRule>
  </conditionalFormatting>
  <conditionalFormatting sqref="I30">
    <cfRule type="expression" dxfId="524" priority="255" stopIfTrue="1">
      <formula>AND($P30&gt;0,$I30="")</formula>
    </cfRule>
  </conditionalFormatting>
  <conditionalFormatting sqref="I31">
    <cfRule type="expression" dxfId="523" priority="254" stopIfTrue="1">
      <formula>AND($P31&gt;0,$I31="")</formula>
    </cfRule>
  </conditionalFormatting>
  <conditionalFormatting sqref="I32">
    <cfRule type="expression" dxfId="522" priority="253" stopIfTrue="1">
      <formula>AND($P32&gt;0,$I32="")</formula>
    </cfRule>
  </conditionalFormatting>
  <conditionalFormatting sqref="I33">
    <cfRule type="expression" dxfId="521" priority="252" stopIfTrue="1">
      <formula>AND($P33&gt;0,$I33="")</formula>
    </cfRule>
  </conditionalFormatting>
  <conditionalFormatting sqref="I34">
    <cfRule type="expression" dxfId="520" priority="251" stopIfTrue="1">
      <formula>AND($P34&gt;0,$I34="")</formula>
    </cfRule>
  </conditionalFormatting>
  <conditionalFormatting sqref="I35">
    <cfRule type="expression" dxfId="519" priority="250" stopIfTrue="1">
      <formula>AND($P35&gt;0,$I35="")</formula>
    </cfRule>
  </conditionalFormatting>
  <conditionalFormatting sqref="I44:I45">
    <cfRule type="expression" dxfId="518" priority="249" stopIfTrue="1">
      <formula>AND($P44&gt;0,$I44="")</formula>
    </cfRule>
  </conditionalFormatting>
  <conditionalFormatting sqref="I46">
    <cfRule type="expression" dxfId="517" priority="248" stopIfTrue="1">
      <formula>AND($P46&gt;0,$I46="")</formula>
    </cfRule>
  </conditionalFormatting>
  <conditionalFormatting sqref="I47">
    <cfRule type="expression" dxfId="516" priority="247" stopIfTrue="1">
      <formula>AND($P47&gt;0,$I47="")</formula>
    </cfRule>
  </conditionalFormatting>
  <conditionalFormatting sqref="I48">
    <cfRule type="expression" dxfId="515" priority="246" stopIfTrue="1">
      <formula>AND($P48&gt;0,$I48="")</formula>
    </cfRule>
  </conditionalFormatting>
  <conditionalFormatting sqref="I71">
    <cfRule type="expression" dxfId="514" priority="245" stopIfTrue="1">
      <formula>AND($P71&gt;0,$I71="")</formula>
    </cfRule>
  </conditionalFormatting>
  <conditionalFormatting sqref="I74:I77">
    <cfRule type="expression" dxfId="513" priority="244" stopIfTrue="1">
      <formula>AND($P74&gt;0,$I74="")</formula>
    </cfRule>
  </conditionalFormatting>
  <conditionalFormatting sqref="I75">
    <cfRule type="expression" dxfId="512" priority="243" stopIfTrue="1">
      <formula>AND($P75&gt;0,$I75="")</formula>
    </cfRule>
  </conditionalFormatting>
  <conditionalFormatting sqref="D14:G14">
    <cfRule type="expression" dxfId="511" priority="242" stopIfTrue="1">
      <formula>AND($P14&gt;0,$D14="")</formula>
    </cfRule>
  </conditionalFormatting>
  <conditionalFormatting sqref="D15:G15">
    <cfRule type="expression" dxfId="510" priority="241" stopIfTrue="1">
      <formula>AND($P15&gt;0,$D15="")</formula>
    </cfRule>
  </conditionalFormatting>
  <conditionalFormatting sqref="D16:G16">
    <cfRule type="expression" dxfId="509" priority="240" stopIfTrue="1">
      <formula>AND($P16&gt;0,$D16="")</formula>
    </cfRule>
  </conditionalFormatting>
  <conditionalFormatting sqref="D17:G17">
    <cfRule type="expression" dxfId="508" priority="239" stopIfTrue="1">
      <formula>AND($P17&gt;0,$D17="")</formula>
    </cfRule>
  </conditionalFormatting>
  <conditionalFormatting sqref="D18:G18">
    <cfRule type="expression" dxfId="507" priority="238" stopIfTrue="1">
      <formula>AND($P18&gt;0,$D18="")</formula>
    </cfRule>
  </conditionalFormatting>
  <conditionalFormatting sqref="D19:G19">
    <cfRule type="expression" dxfId="506" priority="237" stopIfTrue="1">
      <formula>AND($P19&gt;0,$D19="")</formula>
    </cfRule>
  </conditionalFormatting>
  <conditionalFormatting sqref="D20:G20">
    <cfRule type="expression" dxfId="505" priority="236" stopIfTrue="1">
      <formula>AND($P20&gt;0,$D20="")</formula>
    </cfRule>
  </conditionalFormatting>
  <conditionalFormatting sqref="D30:G30">
    <cfRule type="expression" dxfId="504" priority="235" stopIfTrue="1">
      <formula>AND($P30&gt;0,$D30="")</formula>
    </cfRule>
  </conditionalFormatting>
  <conditionalFormatting sqref="D31:G31">
    <cfRule type="expression" dxfId="503" priority="234" stopIfTrue="1">
      <formula>AND($P31&gt;0,$D31="")</formula>
    </cfRule>
  </conditionalFormatting>
  <conditionalFormatting sqref="D32:G32">
    <cfRule type="expression" dxfId="502" priority="233" stopIfTrue="1">
      <formula>AND($P32&gt;0,$D32="")</formula>
    </cfRule>
  </conditionalFormatting>
  <conditionalFormatting sqref="D33:G33">
    <cfRule type="expression" dxfId="501" priority="232" stopIfTrue="1">
      <formula>AND($P33&gt;0,$D33="")</formula>
    </cfRule>
  </conditionalFormatting>
  <conditionalFormatting sqref="D34:G34">
    <cfRule type="expression" dxfId="500" priority="231" stopIfTrue="1">
      <formula>AND($P34&gt;0,$D34="")</formula>
    </cfRule>
  </conditionalFormatting>
  <conditionalFormatting sqref="D35:G38">
    <cfRule type="expression" dxfId="499" priority="230" stopIfTrue="1">
      <formula>AND($P35&gt;0,$D35="")</formula>
    </cfRule>
  </conditionalFormatting>
  <conditionalFormatting sqref="D44:G44">
    <cfRule type="expression" dxfId="498" priority="229" stopIfTrue="1">
      <formula>AND($P44&gt;0,$D44="")</formula>
    </cfRule>
  </conditionalFormatting>
  <conditionalFormatting sqref="D45:G45">
    <cfRule type="expression" dxfId="497" priority="228" stopIfTrue="1">
      <formula>AND($P45&gt;0,$D45="")</formula>
    </cfRule>
  </conditionalFormatting>
  <conditionalFormatting sqref="D46:G46">
    <cfRule type="expression" dxfId="496" priority="227" stopIfTrue="1">
      <formula>AND($P46&gt;0,$D46="")</formula>
    </cfRule>
  </conditionalFormatting>
  <conditionalFormatting sqref="D47:G47">
    <cfRule type="expression" dxfId="495" priority="226" stopIfTrue="1">
      <formula>AND($P47&gt;0,$D47="")</formula>
    </cfRule>
  </conditionalFormatting>
  <conditionalFormatting sqref="D48:G48">
    <cfRule type="expression" dxfId="494" priority="225" stopIfTrue="1">
      <formula>AND($P48&gt;0,$D48="")</formula>
    </cfRule>
  </conditionalFormatting>
  <conditionalFormatting sqref="D49:G49">
    <cfRule type="expression" dxfId="493" priority="224" stopIfTrue="1">
      <formula>AND($P49&gt;0,$D49="")</formula>
    </cfRule>
  </conditionalFormatting>
  <conditionalFormatting sqref="D71:G71">
    <cfRule type="expression" dxfId="492" priority="223" stopIfTrue="1">
      <formula>AND($P71&gt;0,$D71="")</formula>
    </cfRule>
  </conditionalFormatting>
  <conditionalFormatting sqref="D72:G72">
    <cfRule type="expression" dxfId="491" priority="222" stopIfTrue="1">
      <formula>AND($P72&gt;0,$D72="")</formula>
    </cfRule>
  </conditionalFormatting>
  <conditionalFormatting sqref="D73:G73">
    <cfRule type="expression" dxfId="490" priority="221" stopIfTrue="1">
      <formula>AND($P73&gt;0,$D73="")</formula>
    </cfRule>
  </conditionalFormatting>
  <conditionalFormatting sqref="D74:G77">
    <cfRule type="expression" dxfId="489" priority="220" stopIfTrue="1">
      <formula>AND($P74&gt;0,$D74="")</formula>
    </cfRule>
  </conditionalFormatting>
  <conditionalFormatting sqref="D75:G75">
    <cfRule type="expression" dxfId="488" priority="219" stopIfTrue="1">
      <formula>AND($P75&gt;0,$D75="")</formula>
    </cfRule>
  </conditionalFormatting>
  <conditionalFormatting sqref="D80:J80">
    <cfRule type="expression" dxfId="487" priority="218" stopIfTrue="1">
      <formula>AND($D80="",$P80&gt;0)</formula>
    </cfRule>
  </conditionalFormatting>
  <conditionalFormatting sqref="D81:J81">
    <cfRule type="expression" dxfId="486" priority="217" stopIfTrue="1">
      <formula>AND($D81="",$P81&gt;0)</formula>
    </cfRule>
  </conditionalFormatting>
  <conditionalFormatting sqref="D82:J84">
    <cfRule type="expression" dxfId="485" priority="216" stopIfTrue="1">
      <formula>AND($D82="",$P82&gt;0)</formula>
    </cfRule>
  </conditionalFormatting>
  <conditionalFormatting sqref="D85:J85">
    <cfRule type="expression" dxfId="484" priority="215" stopIfTrue="1">
      <formula>AND($D85="",$P85&gt;0)</formula>
    </cfRule>
  </conditionalFormatting>
  <conditionalFormatting sqref="D86:J87">
    <cfRule type="expression" dxfId="483" priority="214" stopIfTrue="1">
      <formula>AND($D86="",$P86&gt;0)</formula>
    </cfRule>
  </conditionalFormatting>
  <conditionalFormatting sqref="D87:J87">
    <cfRule type="expression" dxfId="482" priority="213" stopIfTrue="1">
      <formula>AND($D87="",$P87&gt;0)</formula>
    </cfRule>
  </conditionalFormatting>
  <conditionalFormatting sqref="P116">
    <cfRule type="expression" dxfId="481" priority="212" stopIfTrue="1">
      <formula>$P$116&gt;valTIAlloc</formula>
    </cfRule>
  </conditionalFormatting>
  <conditionalFormatting sqref="J17">
    <cfRule type="expression" dxfId="480" priority="211" stopIfTrue="1">
      <formula>AND($J17="",$P17&gt;0)</formula>
    </cfRule>
  </conditionalFormatting>
  <conditionalFormatting sqref="J19">
    <cfRule type="expression" dxfId="479" priority="210" stopIfTrue="1">
      <formula>AND($J19="",$P19&gt;0)</formula>
    </cfRule>
  </conditionalFormatting>
  <conditionalFormatting sqref="J32">
    <cfRule type="expression" dxfId="478" priority="209" stopIfTrue="1">
      <formula>AND($J32="",$P32&gt;0)</formula>
    </cfRule>
  </conditionalFormatting>
  <conditionalFormatting sqref="J33">
    <cfRule type="expression" dxfId="477" priority="208" stopIfTrue="1">
      <formula>AND($J33="",$P33&gt;0)</formula>
    </cfRule>
  </conditionalFormatting>
  <conditionalFormatting sqref="J34">
    <cfRule type="expression" dxfId="476" priority="207" stopIfTrue="1">
      <formula>AND($J34="",$P34&gt;0)</formula>
    </cfRule>
  </conditionalFormatting>
  <conditionalFormatting sqref="J35">
    <cfRule type="expression" dxfId="475" priority="206" stopIfTrue="1">
      <formula>AND($J35="",$P35&gt;0)</formula>
    </cfRule>
  </conditionalFormatting>
  <conditionalFormatting sqref="J44">
    <cfRule type="expression" dxfId="474" priority="205" stopIfTrue="1">
      <formula>AND($J44="",$P44&gt;0)</formula>
    </cfRule>
  </conditionalFormatting>
  <conditionalFormatting sqref="J45">
    <cfRule type="expression" dxfId="473" priority="204" stopIfTrue="1">
      <formula>AND($J45="",$P45&gt;0)</formula>
    </cfRule>
  </conditionalFormatting>
  <conditionalFormatting sqref="J46">
    <cfRule type="expression" dxfId="472" priority="203" stopIfTrue="1">
      <formula>AND($J46="",$P46&gt;0)</formula>
    </cfRule>
  </conditionalFormatting>
  <conditionalFormatting sqref="J47">
    <cfRule type="expression" dxfId="471" priority="202" stopIfTrue="1">
      <formula>AND($J47="",$P47&gt;0)</formula>
    </cfRule>
  </conditionalFormatting>
  <conditionalFormatting sqref="J48">
    <cfRule type="expression" dxfId="470" priority="201" stopIfTrue="1">
      <formula>AND($J48="",$P48&gt;0)</formula>
    </cfRule>
  </conditionalFormatting>
  <conditionalFormatting sqref="P108">
    <cfRule type="expression" dxfId="469" priority="200" stopIfTrue="1">
      <formula>AND($I$108&lt;&gt;"",$P$108="")</formula>
    </cfRule>
  </conditionalFormatting>
  <conditionalFormatting sqref="I108:J108">
    <cfRule type="expression" dxfId="468" priority="199" stopIfTrue="1">
      <formula>AND($P$108&lt;&gt;"",$I$108="")</formula>
    </cfRule>
  </conditionalFormatting>
  <conditionalFormatting sqref="J26">
    <cfRule type="expression" dxfId="467" priority="198" stopIfTrue="1">
      <formula>AND($P26&gt;0,$J26=0)</formula>
    </cfRule>
  </conditionalFormatting>
  <conditionalFormatting sqref="I22">
    <cfRule type="expression" dxfId="466" priority="197" stopIfTrue="1">
      <formula>AND($P22&gt;0,$I22="")</formula>
    </cfRule>
  </conditionalFormatting>
  <conditionalFormatting sqref="I23">
    <cfRule type="expression" dxfId="465" priority="196" stopIfTrue="1">
      <formula>AND($P23&gt;0,$I23="")</formula>
    </cfRule>
  </conditionalFormatting>
  <conditionalFormatting sqref="I24">
    <cfRule type="expression" dxfId="464" priority="195" stopIfTrue="1">
      <formula>AND($P24&gt;0,$I24="")</formula>
    </cfRule>
  </conditionalFormatting>
  <conditionalFormatting sqref="I25">
    <cfRule type="expression" dxfId="463" priority="194" stopIfTrue="1">
      <formula>AND($P25&gt;0,$I25="")</formula>
    </cfRule>
  </conditionalFormatting>
  <conditionalFormatting sqref="I26">
    <cfRule type="expression" dxfId="462" priority="193" stopIfTrue="1">
      <formula>AND($P26&gt;0,$I26="")</formula>
    </cfRule>
  </conditionalFormatting>
  <conditionalFormatting sqref="H26">
    <cfRule type="expression" dxfId="461" priority="192" stopIfTrue="1">
      <formula>AND(P26&gt;0,$H26="")</formula>
    </cfRule>
  </conditionalFormatting>
  <conditionalFormatting sqref="D22:G22">
    <cfRule type="expression" dxfId="460" priority="191" stopIfTrue="1">
      <formula>AND($P22&gt;0,$D22="")</formula>
    </cfRule>
  </conditionalFormatting>
  <conditionalFormatting sqref="D23:G23">
    <cfRule type="expression" dxfId="459" priority="190" stopIfTrue="1">
      <formula>AND($P23&gt;0,$D23="")</formula>
    </cfRule>
  </conditionalFormatting>
  <conditionalFormatting sqref="D24:G24">
    <cfRule type="expression" dxfId="458" priority="189" stopIfTrue="1">
      <formula>AND($P24&gt;0,$D24="")</formula>
    </cfRule>
  </conditionalFormatting>
  <conditionalFormatting sqref="D25:G25">
    <cfRule type="expression" dxfId="457" priority="188" stopIfTrue="1">
      <formula>AND($P25&gt;0,$D25="")</formula>
    </cfRule>
  </conditionalFormatting>
  <conditionalFormatting sqref="D26:G26">
    <cfRule type="expression" dxfId="456" priority="187" stopIfTrue="1">
      <formula>AND($P26&gt;0,$D26="")</formula>
    </cfRule>
  </conditionalFormatting>
  <conditionalFormatting sqref="D40:G40">
    <cfRule type="expression" dxfId="455" priority="174" stopIfTrue="1">
      <formula>AND($P40&gt;0,$D40="")</formula>
    </cfRule>
  </conditionalFormatting>
  <conditionalFormatting sqref="J37">
    <cfRule type="expression" dxfId="454" priority="186" stopIfTrue="1">
      <formula>AND($P37&gt;0,$J37=0)</formula>
    </cfRule>
  </conditionalFormatting>
  <conditionalFormatting sqref="J38">
    <cfRule type="expression" dxfId="453" priority="185" stopIfTrue="1">
      <formula>AND($P38&gt;0,$J38=0)</formula>
    </cfRule>
  </conditionalFormatting>
  <conditionalFormatting sqref="J39">
    <cfRule type="expression" dxfId="452" priority="184" stopIfTrue="1">
      <formula>AND($P39&gt;0,$J39=0)</formula>
    </cfRule>
  </conditionalFormatting>
  <conditionalFormatting sqref="I37">
    <cfRule type="expression" dxfId="451" priority="183" stopIfTrue="1">
      <formula>AND($P37&gt;0,$I37="")</formula>
    </cfRule>
  </conditionalFormatting>
  <conditionalFormatting sqref="I38">
    <cfRule type="expression" dxfId="450" priority="182" stopIfTrue="1">
      <formula>AND($P38&gt;0,$I38="")</formula>
    </cfRule>
  </conditionalFormatting>
  <conditionalFormatting sqref="I39">
    <cfRule type="expression" dxfId="449" priority="181" stopIfTrue="1">
      <formula>AND($P39&gt;0,$I39="")</formula>
    </cfRule>
  </conditionalFormatting>
  <conditionalFormatting sqref="H37">
    <cfRule type="expression" dxfId="448" priority="180" stopIfTrue="1">
      <formula>AND(P37&gt;0,$H37="")</formula>
    </cfRule>
  </conditionalFormatting>
  <conditionalFormatting sqref="H38">
    <cfRule type="expression" dxfId="447" priority="179" stopIfTrue="1">
      <formula>AND(P38&gt;0,$H38="")</formula>
    </cfRule>
  </conditionalFormatting>
  <conditionalFormatting sqref="H39">
    <cfRule type="expression" dxfId="446" priority="178" stopIfTrue="1">
      <formula>AND(P39&gt;0,$H39="")</formula>
    </cfRule>
  </conditionalFormatting>
  <conditionalFormatting sqref="D37:G37">
    <cfRule type="expression" dxfId="445" priority="177" stopIfTrue="1">
      <formula>AND($P37&gt;0,$D37="")</formula>
    </cfRule>
  </conditionalFormatting>
  <conditionalFormatting sqref="D38:G38">
    <cfRule type="expression" dxfId="444" priority="176" stopIfTrue="1">
      <formula>AND($P38&gt;0,$D38="")</formula>
    </cfRule>
  </conditionalFormatting>
  <conditionalFormatting sqref="D39:G39">
    <cfRule type="expression" dxfId="443" priority="175" stopIfTrue="1">
      <formula>AND($P39&gt;0,$D39="")</formula>
    </cfRule>
  </conditionalFormatting>
  <conditionalFormatting sqref="J51">
    <cfRule type="expression" dxfId="442" priority="173" stopIfTrue="1">
      <formula>AND($P51&gt;0,$J51=0)</formula>
    </cfRule>
  </conditionalFormatting>
  <conditionalFormatting sqref="J52">
    <cfRule type="expression" dxfId="441" priority="172" stopIfTrue="1">
      <formula>AND($P52&gt;0,$J52=0)</formula>
    </cfRule>
  </conditionalFormatting>
  <conditionalFormatting sqref="J53">
    <cfRule type="expression" dxfId="440" priority="171" stopIfTrue="1">
      <formula>AND($P53&gt;0,$J53=0)</formula>
    </cfRule>
  </conditionalFormatting>
  <conditionalFormatting sqref="J54">
    <cfRule type="expression" dxfId="439" priority="170" stopIfTrue="1">
      <formula>AND($P54&gt;0,$J54=0)</formula>
    </cfRule>
  </conditionalFormatting>
  <conditionalFormatting sqref="J55">
    <cfRule type="expression" dxfId="438" priority="169" stopIfTrue="1">
      <formula>AND($P55&gt;0,$J55=0)</formula>
    </cfRule>
  </conditionalFormatting>
  <conditionalFormatting sqref="I51">
    <cfRule type="expression" dxfId="437" priority="168" stopIfTrue="1">
      <formula>AND($P51&gt;0,$I51="")</formula>
    </cfRule>
  </conditionalFormatting>
  <conditionalFormatting sqref="I52">
    <cfRule type="expression" dxfId="436" priority="167" stopIfTrue="1">
      <formula>AND($P52&gt;0,$I52="")</formula>
    </cfRule>
  </conditionalFormatting>
  <conditionalFormatting sqref="I53">
    <cfRule type="expression" dxfId="435" priority="166" stopIfTrue="1">
      <formula>AND($P53&gt;0,$I53="")</formula>
    </cfRule>
  </conditionalFormatting>
  <conditionalFormatting sqref="I54">
    <cfRule type="expression" dxfId="434" priority="165" stopIfTrue="1">
      <formula>AND($P54&gt;0,$I54="")</formula>
    </cfRule>
  </conditionalFormatting>
  <conditionalFormatting sqref="I55">
    <cfRule type="expression" dxfId="433" priority="164" stopIfTrue="1">
      <formula>AND($P55&gt;0,$I55="")</formula>
    </cfRule>
  </conditionalFormatting>
  <conditionalFormatting sqref="D51:G51">
    <cfRule type="expression" dxfId="432" priority="163" stopIfTrue="1">
      <formula>AND($P51&gt;0,$D51="")</formula>
    </cfRule>
  </conditionalFormatting>
  <conditionalFormatting sqref="D52:G52">
    <cfRule type="expression" dxfId="431" priority="162" stopIfTrue="1">
      <formula>AND($P52&gt;0,$D52="")</formula>
    </cfRule>
  </conditionalFormatting>
  <conditionalFormatting sqref="D53:G53">
    <cfRule type="expression" dxfId="430" priority="161" stopIfTrue="1">
      <formula>AND($P53&gt;0,$D53="")</formula>
    </cfRule>
  </conditionalFormatting>
  <conditionalFormatting sqref="D54:G54">
    <cfRule type="expression" dxfId="429" priority="160" stopIfTrue="1">
      <formula>AND($P54&gt;0,$D54="")</formula>
    </cfRule>
  </conditionalFormatting>
  <conditionalFormatting sqref="D55:G55">
    <cfRule type="expression" dxfId="428" priority="159" stopIfTrue="1">
      <formula>AND($P55&gt;0,$D55="")</formula>
    </cfRule>
  </conditionalFormatting>
  <conditionalFormatting sqref="J51">
    <cfRule type="expression" dxfId="427" priority="158" stopIfTrue="1">
      <formula>AND($P51&gt;0,$J51=0)</formula>
    </cfRule>
  </conditionalFormatting>
  <conditionalFormatting sqref="J52">
    <cfRule type="expression" dxfId="426" priority="157" stopIfTrue="1">
      <formula>AND($P52&gt;0,$J52=0)</formula>
    </cfRule>
  </conditionalFormatting>
  <conditionalFormatting sqref="J53">
    <cfRule type="expression" dxfId="425" priority="156" stopIfTrue="1">
      <formula>AND($P53&gt;0,$J53=0)</formula>
    </cfRule>
  </conditionalFormatting>
  <conditionalFormatting sqref="J54">
    <cfRule type="expression" dxfId="424" priority="155" stopIfTrue="1">
      <formula>AND($P54&gt;0,$J54=0)</formula>
    </cfRule>
  </conditionalFormatting>
  <conditionalFormatting sqref="J55">
    <cfRule type="expression" dxfId="423" priority="154" stopIfTrue="1">
      <formula>AND($P55&gt;0,$J55=0)</formula>
    </cfRule>
  </conditionalFormatting>
  <conditionalFormatting sqref="J56">
    <cfRule type="expression" dxfId="422" priority="153" stopIfTrue="1">
      <formula>AND($P56&gt;0,$J56=0)</formula>
    </cfRule>
  </conditionalFormatting>
  <conditionalFormatting sqref="I14 I29">
    <cfRule type="expression" dxfId="421" priority="152" stopIfTrue="1">
      <formula>AND($P14&gt;0,$I14="")</formula>
    </cfRule>
  </conditionalFormatting>
  <conditionalFormatting sqref="I15">
    <cfRule type="expression" dxfId="420" priority="151" stopIfTrue="1">
      <formula>AND($P15&gt;0,$I15="")</formula>
    </cfRule>
  </conditionalFormatting>
  <conditionalFormatting sqref="I16">
    <cfRule type="expression" dxfId="419" priority="150" stopIfTrue="1">
      <formula>AND($P16&gt;0,$I16="")</formula>
    </cfRule>
  </conditionalFormatting>
  <conditionalFormatting sqref="I20">
    <cfRule type="expression" dxfId="418" priority="149" stopIfTrue="1">
      <formula>AND($P20&gt;0,$I20="")</formula>
    </cfRule>
  </conditionalFormatting>
  <conditionalFormatting sqref="I21">
    <cfRule type="expression" dxfId="417" priority="148" stopIfTrue="1">
      <formula>AND($P21&gt;0,$I21="")</formula>
    </cfRule>
  </conditionalFormatting>
  <conditionalFormatting sqref="I22">
    <cfRule type="expression" dxfId="416" priority="147" stopIfTrue="1">
      <formula>AND($P22&gt;0,$I22="")</formula>
    </cfRule>
  </conditionalFormatting>
  <conditionalFormatting sqref="I23">
    <cfRule type="expression" dxfId="415" priority="146" stopIfTrue="1">
      <formula>AND($P23&gt;0,$I23="")</formula>
    </cfRule>
  </conditionalFormatting>
  <conditionalFormatting sqref="I24">
    <cfRule type="expression" dxfId="414" priority="145" stopIfTrue="1">
      <formula>AND($P24&gt;0,$I24="")</formula>
    </cfRule>
  </conditionalFormatting>
  <conditionalFormatting sqref="I25">
    <cfRule type="expression" dxfId="413" priority="144" stopIfTrue="1">
      <formula>AND($P25&gt;0,$I25="")</formula>
    </cfRule>
  </conditionalFormatting>
  <conditionalFormatting sqref="I30">
    <cfRule type="expression" dxfId="412" priority="143" stopIfTrue="1">
      <formula>AND($P30&gt;0,$I30="")</formula>
    </cfRule>
  </conditionalFormatting>
  <conditionalFormatting sqref="I31">
    <cfRule type="expression" dxfId="411" priority="142" stopIfTrue="1">
      <formula>AND($P31&gt;0,$I31="")</formula>
    </cfRule>
  </conditionalFormatting>
  <conditionalFormatting sqref="I52">
    <cfRule type="expression" dxfId="410" priority="141" stopIfTrue="1">
      <formula>AND($P52&gt;0,$I52="")</formula>
    </cfRule>
  </conditionalFormatting>
  <conditionalFormatting sqref="I53">
    <cfRule type="expression" dxfId="409" priority="140" stopIfTrue="1">
      <formula>AND($P53&gt;0,$I53="")</formula>
    </cfRule>
  </conditionalFormatting>
  <conditionalFormatting sqref="I54">
    <cfRule type="expression" dxfId="408" priority="139" stopIfTrue="1">
      <formula>AND($P54&gt;0,$I54="")</formula>
    </cfRule>
  </conditionalFormatting>
  <conditionalFormatting sqref="I55">
    <cfRule type="expression" dxfId="407" priority="138" stopIfTrue="1">
      <formula>AND($P55&gt;0,$I55="")</formula>
    </cfRule>
  </conditionalFormatting>
  <conditionalFormatting sqref="I56">
    <cfRule type="expression" dxfId="406" priority="137" stopIfTrue="1">
      <formula>AND($P56&gt;0,$I56="")</formula>
    </cfRule>
  </conditionalFormatting>
  <conditionalFormatting sqref="I51">
    <cfRule type="expression" dxfId="405" priority="136" stopIfTrue="1">
      <formula>AND($P51&gt;0,$I51="")</formula>
    </cfRule>
  </conditionalFormatting>
  <conditionalFormatting sqref="D14:G14 D31:D32">
    <cfRule type="expression" dxfId="404" priority="135" stopIfTrue="1">
      <formula>AND($P14&gt;0,$D14="")</formula>
    </cfRule>
  </conditionalFormatting>
  <conditionalFormatting sqref="D15:G15">
    <cfRule type="expression" dxfId="403" priority="134" stopIfTrue="1">
      <formula>AND($P15&gt;0,$D15="")</formula>
    </cfRule>
  </conditionalFormatting>
  <conditionalFormatting sqref="D16:G16">
    <cfRule type="expression" dxfId="402" priority="133" stopIfTrue="1">
      <formula>AND($P16&gt;0,$D16="")</formula>
    </cfRule>
  </conditionalFormatting>
  <conditionalFormatting sqref="D20:G20">
    <cfRule type="expression" dxfId="401" priority="132" stopIfTrue="1">
      <formula>AND($P20&gt;0,$D20="")</formula>
    </cfRule>
  </conditionalFormatting>
  <conditionalFormatting sqref="D21:G21">
    <cfRule type="expression" dxfId="400" priority="131" stopIfTrue="1">
      <formula>AND($P21&gt;0,$D21="")</formula>
    </cfRule>
  </conditionalFormatting>
  <conditionalFormatting sqref="D22:G22">
    <cfRule type="expression" dxfId="399" priority="130" stopIfTrue="1">
      <formula>AND($P22&gt;0,$D22="")</formula>
    </cfRule>
  </conditionalFormatting>
  <conditionalFormatting sqref="D23:G23">
    <cfRule type="expression" dxfId="398" priority="129" stopIfTrue="1">
      <formula>AND($P23&gt;0,$D23="")</formula>
    </cfRule>
  </conditionalFormatting>
  <conditionalFormatting sqref="D24:G24">
    <cfRule type="expression" dxfId="397" priority="128" stopIfTrue="1">
      <formula>AND($P24&gt;0,$D24="")</formula>
    </cfRule>
  </conditionalFormatting>
  <conditionalFormatting sqref="D25:G25">
    <cfRule type="expression" dxfId="396" priority="127" stopIfTrue="1">
      <formula>AND($P25&gt;0,$D25="")</formula>
    </cfRule>
  </conditionalFormatting>
  <conditionalFormatting sqref="D29:G29">
    <cfRule type="expression" dxfId="395" priority="126" stopIfTrue="1">
      <formula>AND($P29&gt;0,$D29="")</formula>
    </cfRule>
  </conditionalFormatting>
  <conditionalFormatting sqref="D30:G30">
    <cfRule type="expression" dxfId="394" priority="125" stopIfTrue="1">
      <formula>AND($P30&gt;0,$D30="")</formula>
    </cfRule>
  </conditionalFormatting>
  <conditionalFormatting sqref="E31:G31">
    <cfRule type="expression" dxfId="393" priority="124" stopIfTrue="1">
      <formula>AND($P31&gt;0,$D31="")</formula>
    </cfRule>
  </conditionalFormatting>
  <conditionalFormatting sqref="D51:G51">
    <cfRule type="expression" dxfId="392" priority="123" stopIfTrue="1">
      <formula>AND($P51&gt;0,$D51="")</formula>
    </cfRule>
  </conditionalFormatting>
  <conditionalFormatting sqref="D52:G52">
    <cfRule type="expression" dxfId="391" priority="122" stopIfTrue="1">
      <formula>AND($P52&gt;0,$D52="")</formula>
    </cfRule>
  </conditionalFormatting>
  <conditionalFormatting sqref="D53:G53">
    <cfRule type="expression" dxfId="390" priority="121" stopIfTrue="1">
      <formula>AND($P53&gt;0,$D53="")</formula>
    </cfRule>
  </conditionalFormatting>
  <conditionalFormatting sqref="D54:G54">
    <cfRule type="expression" dxfId="389" priority="120" stopIfTrue="1">
      <formula>AND($P54&gt;0,$D54="")</formula>
    </cfRule>
  </conditionalFormatting>
  <conditionalFormatting sqref="D55:G55">
    <cfRule type="expression" dxfId="388" priority="119" stopIfTrue="1">
      <formula>AND($P55&gt;0,$D55="")</formula>
    </cfRule>
  </conditionalFormatting>
  <conditionalFormatting sqref="D56:G56">
    <cfRule type="expression" dxfId="387" priority="118" stopIfTrue="1">
      <formula>AND($P56&gt;0,$D56="")</formula>
    </cfRule>
  </conditionalFormatting>
  <conditionalFormatting sqref="D60:J60">
    <cfRule type="expression" dxfId="386" priority="117" stopIfTrue="1">
      <formula>AND($D60="",$P60&gt;0)</formula>
    </cfRule>
  </conditionalFormatting>
  <conditionalFormatting sqref="D61:J61">
    <cfRule type="expression" dxfId="385" priority="116" stopIfTrue="1">
      <formula>AND($D61="",$P61&gt;0)</formula>
    </cfRule>
  </conditionalFormatting>
  <conditionalFormatting sqref="D62:J62">
    <cfRule type="expression" dxfId="384" priority="115" stopIfTrue="1">
      <formula>AND($D62="",$P62&gt;0)</formula>
    </cfRule>
  </conditionalFormatting>
  <conditionalFormatting sqref="D63:J63">
    <cfRule type="expression" dxfId="383" priority="114" stopIfTrue="1">
      <formula>AND($D63="",$P63&gt;0)</formula>
    </cfRule>
  </conditionalFormatting>
  <conditionalFormatting sqref="P81">
    <cfRule type="expression" dxfId="382" priority="113" stopIfTrue="1">
      <formula>AND($I$81&lt;&gt;"",$P$81="")</formula>
    </cfRule>
  </conditionalFormatting>
  <conditionalFormatting sqref="I81:J81">
    <cfRule type="expression" dxfId="381" priority="112" stopIfTrue="1">
      <formula>AND($P$81&lt;&gt;"",$I$81="")</formula>
    </cfRule>
  </conditionalFormatting>
  <conditionalFormatting sqref="J35">
    <cfRule type="expression" dxfId="380" priority="111" stopIfTrue="1">
      <formula>AND($P35&gt;0,$J35=0)</formula>
    </cfRule>
  </conditionalFormatting>
  <conditionalFormatting sqref="J36">
    <cfRule type="expression" dxfId="379" priority="110" stopIfTrue="1">
      <formula>AND($P36&gt;0,$J36=0)</formula>
    </cfRule>
  </conditionalFormatting>
  <conditionalFormatting sqref="J37">
    <cfRule type="expression" dxfId="378" priority="109" stopIfTrue="1">
      <formula>AND($P37&gt;0,$J37=0)</formula>
    </cfRule>
  </conditionalFormatting>
  <conditionalFormatting sqref="J38">
    <cfRule type="expression" dxfId="377" priority="108" stopIfTrue="1">
      <formula>AND($P38&gt;0,$J38=0)</formula>
    </cfRule>
  </conditionalFormatting>
  <conditionalFormatting sqref="I35">
    <cfRule type="expression" dxfId="376" priority="107" stopIfTrue="1">
      <formula>AND($P35&gt;0,$I35="")</formula>
    </cfRule>
  </conditionalFormatting>
  <conditionalFormatting sqref="I36">
    <cfRule type="expression" dxfId="375" priority="106" stopIfTrue="1">
      <formula>AND($P36&gt;0,$I36="")</formula>
    </cfRule>
  </conditionalFormatting>
  <conditionalFormatting sqref="I37">
    <cfRule type="expression" dxfId="374" priority="105" stopIfTrue="1">
      <formula>AND($P37&gt;0,$I37="")</formula>
    </cfRule>
  </conditionalFormatting>
  <conditionalFormatting sqref="I38">
    <cfRule type="expression" dxfId="373" priority="104" stopIfTrue="1">
      <formula>AND($P38&gt;0,$I38="")</formula>
    </cfRule>
  </conditionalFormatting>
  <conditionalFormatting sqref="H35">
    <cfRule type="expression" dxfId="372" priority="103" stopIfTrue="1">
      <formula>AND(P35&gt;0,$H35="")</formula>
    </cfRule>
  </conditionalFormatting>
  <conditionalFormatting sqref="H36">
    <cfRule type="expression" dxfId="371" priority="102" stopIfTrue="1">
      <formula>AND(P36&gt;0,$H36="")</formula>
    </cfRule>
  </conditionalFormatting>
  <conditionalFormatting sqref="H37">
    <cfRule type="expression" dxfId="370" priority="101" stopIfTrue="1">
      <formula>AND(P37&gt;0,$H37="")</formula>
    </cfRule>
  </conditionalFormatting>
  <conditionalFormatting sqref="H38">
    <cfRule type="expression" dxfId="369" priority="100" stopIfTrue="1">
      <formula>AND(P38&gt;0,$H38="")</formula>
    </cfRule>
  </conditionalFormatting>
  <conditionalFormatting sqref="D35:G38">
    <cfRule type="expression" dxfId="368" priority="99" stopIfTrue="1">
      <formula>AND($P35&gt;0,$D35="")</formula>
    </cfRule>
  </conditionalFormatting>
  <conditionalFormatting sqref="D36:G36">
    <cfRule type="expression" dxfId="367" priority="98" stopIfTrue="1">
      <formula>AND($P36&gt;0,$D36="")</formula>
    </cfRule>
  </conditionalFormatting>
  <conditionalFormatting sqref="D37:G37">
    <cfRule type="expression" dxfId="366" priority="97" stopIfTrue="1">
      <formula>AND($P37&gt;0,$D37="")</formula>
    </cfRule>
  </conditionalFormatting>
  <conditionalFormatting sqref="D38:G38">
    <cfRule type="expression" dxfId="365" priority="96" stopIfTrue="1">
      <formula>AND($P38&gt;0,$D38="")</formula>
    </cfRule>
  </conditionalFormatting>
  <conditionalFormatting sqref="P91">
    <cfRule type="expression" dxfId="364" priority="95" stopIfTrue="1">
      <formula>$P$91&lt;&gt;valTIAlloc</formula>
    </cfRule>
  </conditionalFormatting>
  <conditionalFormatting sqref="J14">
    <cfRule type="expression" dxfId="363" priority="93">
      <formula>AND($P14&gt;0,$J14="")</formula>
    </cfRule>
    <cfRule type="expression" dxfId="362" priority="94">
      <formula>AND(J14="","P17&lt;&gt;")</formula>
    </cfRule>
  </conditionalFormatting>
  <conditionalFormatting sqref="J15:J16">
    <cfRule type="expression" dxfId="361" priority="91">
      <formula>AND($P15&gt;0,$J15="")</formula>
    </cfRule>
    <cfRule type="expression" dxfId="360" priority="92">
      <formula>AND(J15="","P17&lt;&gt;")</formula>
    </cfRule>
  </conditionalFormatting>
  <conditionalFormatting sqref="J20:J25">
    <cfRule type="expression" dxfId="359" priority="89">
      <formula>AND($P20&gt;0,$J20="")</formula>
    </cfRule>
    <cfRule type="expression" dxfId="358" priority="90">
      <formula>AND(J20="","P17&lt;&gt;")</formula>
    </cfRule>
  </conditionalFormatting>
  <conditionalFormatting sqref="J29:J31">
    <cfRule type="expression" dxfId="357" priority="87">
      <formula>AND($P29&gt;0,$J29="")</formula>
    </cfRule>
    <cfRule type="expression" dxfId="356" priority="88">
      <formula>AND(J29="","P17&lt;&gt;")</formula>
    </cfRule>
  </conditionalFormatting>
  <conditionalFormatting sqref="AA14">
    <cfRule type="expression" dxfId="355" priority="86" stopIfTrue="1">
      <formula>AND($P14&gt;0,$I14="")</formula>
    </cfRule>
  </conditionalFormatting>
  <conditionalFormatting sqref="AA14">
    <cfRule type="expression" dxfId="354" priority="85" stopIfTrue="1">
      <formula>AND($P14&gt;0,$I14="")</formula>
    </cfRule>
  </conditionalFormatting>
  <conditionalFormatting sqref="AA15">
    <cfRule type="expression" dxfId="353" priority="84" stopIfTrue="1">
      <formula>AND($P15&gt;0,$I15="")</formula>
    </cfRule>
  </conditionalFormatting>
  <conditionalFormatting sqref="AA15">
    <cfRule type="expression" dxfId="352" priority="83" stopIfTrue="1">
      <formula>AND($P15&gt;0,$I15="")</formula>
    </cfRule>
  </conditionalFormatting>
  <conditionalFormatting sqref="AA16">
    <cfRule type="expression" dxfId="351" priority="82" stopIfTrue="1">
      <formula>AND($P16&gt;0,$I16="")</formula>
    </cfRule>
  </conditionalFormatting>
  <conditionalFormatting sqref="AA16">
    <cfRule type="expression" dxfId="350" priority="81" stopIfTrue="1">
      <formula>AND($P16&gt;0,$I16="")</formula>
    </cfRule>
  </conditionalFormatting>
  <conditionalFormatting sqref="AA20">
    <cfRule type="expression" dxfId="349" priority="80" stopIfTrue="1">
      <formula>AND($P20&gt;0,$I20="")</formula>
    </cfRule>
  </conditionalFormatting>
  <conditionalFormatting sqref="AA20">
    <cfRule type="expression" dxfId="348" priority="79" stopIfTrue="1">
      <formula>AND($P20&gt;0,$I20="")</formula>
    </cfRule>
  </conditionalFormatting>
  <conditionalFormatting sqref="AA21">
    <cfRule type="expression" dxfId="347" priority="78" stopIfTrue="1">
      <formula>AND($P21&gt;0,$I21="")</formula>
    </cfRule>
  </conditionalFormatting>
  <conditionalFormatting sqref="AA21">
    <cfRule type="expression" dxfId="346" priority="77" stopIfTrue="1">
      <formula>AND($P21&gt;0,$I21="")</formula>
    </cfRule>
  </conditionalFormatting>
  <conditionalFormatting sqref="AA22">
    <cfRule type="expression" dxfId="345" priority="76" stopIfTrue="1">
      <formula>AND($P22&gt;0,$I22="")</formula>
    </cfRule>
  </conditionalFormatting>
  <conditionalFormatting sqref="AA22">
    <cfRule type="expression" dxfId="344" priority="75" stopIfTrue="1">
      <formula>AND($P22&gt;0,$I22="")</formula>
    </cfRule>
  </conditionalFormatting>
  <conditionalFormatting sqref="AA22">
    <cfRule type="expression" dxfId="343" priority="74" stopIfTrue="1">
      <formula>AND($P22&gt;0,$I22="")</formula>
    </cfRule>
  </conditionalFormatting>
  <conditionalFormatting sqref="AA22">
    <cfRule type="expression" dxfId="342" priority="73" stopIfTrue="1">
      <formula>AND($P22&gt;0,$I22="")</formula>
    </cfRule>
  </conditionalFormatting>
  <conditionalFormatting sqref="AA23">
    <cfRule type="expression" dxfId="341" priority="72" stopIfTrue="1">
      <formula>AND($P23&gt;0,$I23="")</formula>
    </cfRule>
  </conditionalFormatting>
  <conditionalFormatting sqref="AA23">
    <cfRule type="expression" dxfId="340" priority="71" stopIfTrue="1">
      <formula>AND($P23&gt;0,$I23="")</formula>
    </cfRule>
  </conditionalFormatting>
  <conditionalFormatting sqref="AA24">
    <cfRule type="expression" dxfId="339" priority="70" stopIfTrue="1">
      <formula>AND($P24&gt;0,$I24="")</formula>
    </cfRule>
  </conditionalFormatting>
  <conditionalFormatting sqref="AA24">
    <cfRule type="expression" dxfId="338" priority="69" stopIfTrue="1">
      <formula>AND($P24&gt;0,$I24="")</formula>
    </cfRule>
  </conditionalFormatting>
  <conditionalFormatting sqref="AA25">
    <cfRule type="expression" dxfId="337" priority="68" stopIfTrue="1">
      <formula>AND($P25&gt;0,$I25="")</formula>
    </cfRule>
  </conditionalFormatting>
  <conditionalFormatting sqref="AA25">
    <cfRule type="expression" dxfId="336" priority="67" stopIfTrue="1">
      <formula>AND($P25&gt;0,$I25="")</formula>
    </cfRule>
  </conditionalFormatting>
  <conditionalFormatting sqref="AA29">
    <cfRule type="expression" dxfId="335" priority="66" stopIfTrue="1">
      <formula>AND($P29&gt;0,$I29="")</formula>
    </cfRule>
  </conditionalFormatting>
  <conditionalFormatting sqref="AA29">
    <cfRule type="expression" dxfId="334" priority="65" stopIfTrue="1">
      <formula>AND($P29&gt;0,$I29="")</formula>
    </cfRule>
  </conditionalFormatting>
  <conditionalFormatting sqref="AA30">
    <cfRule type="expression" dxfId="333" priority="64" stopIfTrue="1">
      <formula>AND($P30&gt;0,$I30="")</formula>
    </cfRule>
  </conditionalFormatting>
  <conditionalFormatting sqref="AA30">
    <cfRule type="expression" dxfId="332" priority="63" stopIfTrue="1">
      <formula>AND($P30&gt;0,$I30="")</formula>
    </cfRule>
  </conditionalFormatting>
  <conditionalFormatting sqref="AA31">
    <cfRule type="expression" dxfId="331" priority="62" stopIfTrue="1">
      <formula>AND($P31&gt;0,$I31="")</formula>
    </cfRule>
  </conditionalFormatting>
  <conditionalFormatting sqref="AA31">
    <cfRule type="expression" dxfId="330" priority="61" stopIfTrue="1">
      <formula>AND($P31&gt;0,$I31="")</formula>
    </cfRule>
  </conditionalFormatting>
  <conditionalFormatting sqref="AA35">
    <cfRule type="expression" dxfId="329" priority="60" stopIfTrue="1">
      <formula>AND($P35&gt;0,$I35="")</formula>
    </cfRule>
  </conditionalFormatting>
  <conditionalFormatting sqref="AA35">
    <cfRule type="expression" dxfId="328" priority="59" stopIfTrue="1">
      <formula>AND($P35&gt;0,$I35="")</formula>
    </cfRule>
  </conditionalFormatting>
  <conditionalFormatting sqref="AA36">
    <cfRule type="expression" dxfId="327" priority="58" stopIfTrue="1">
      <formula>AND($P36&gt;0,$I36="")</formula>
    </cfRule>
  </conditionalFormatting>
  <conditionalFormatting sqref="AA36">
    <cfRule type="expression" dxfId="326" priority="57" stopIfTrue="1">
      <formula>AND($P36&gt;0,$I36="")</formula>
    </cfRule>
  </conditionalFormatting>
  <conditionalFormatting sqref="AA37">
    <cfRule type="expression" dxfId="325" priority="56" stopIfTrue="1">
      <formula>AND($P37&gt;0,$I37="")</formula>
    </cfRule>
  </conditionalFormatting>
  <conditionalFormatting sqref="AA37">
    <cfRule type="expression" dxfId="324" priority="55" stopIfTrue="1">
      <formula>AND($P37&gt;0,$I37="")</formula>
    </cfRule>
  </conditionalFormatting>
  <conditionalFormatting sqref="AA38">
    <cfRule type="expression" dxfId="323" priority="54" stopIfTrue="1">
      <formula>AND($P38&gt;0,$I38="")</formula>
    </cfRule>
  </conditionalFormatting>
  <conditionalFormatting sqref="AA38">
    <cfRule type="expression" dxfId="322" priority="53" stopIfTrue="1">
      <formula>AND($P38&gt;0,$I38="")</formula>
    </cfRule>
  </conditionalFormatting>
  <conditionalFormatting sqref="AA42">
    <cfRule type="expression" dxfId="321" priority="52" stopIfTrue="1">
      <formula>AND($P42&gt;0,$I42="")</formula>
    </cfRule>
  </conditionalFormatting>
  <conditionalFormatting sqref="AA42">
    <cfRule type="expression" dxfId="320" priority="51" stopIfTrue="1">
      <formula>AND($P42&gt;0,$I42="")</formula>
    </cfRule>
  </conditionalFormatting>
  <conditionalFormatting sqref="AA43">
    <cfRule type="expression" dxfId="319" priority="50" stopIfTrue="1">
      <formula>AND($P43&gt;0,$I43="")</formula>
    </cfRule>
  </conditionalFormatting>
  <conditionalFormatting sqref="AA43">
    <cfRule type="expression" dxfId="318" priority="49" stopIfTrue="1">
      <formula>AND($P43&gt;0,$I43="")</formula>
    </cfRule>
  </conditionalFormatting>
  <conditionalFormatting sqref="AA44">
    <cfRule type="expression" dxfId="317" priority="48" stopIfTrue="1">
      <formula>AND($P44&gt;0,$I44="")</formula>
    </cfRule>
  </conditionalFormatting>
  <conditionalFormatting sqref="AA44">
    <cfRule type="expression" dxfId="316" priority="47" stopIfTrue="1">
      <formula>AND($P44&gt;0,$I44="")</formula>
    </cfRule>
  </conditionalFormatting>
  <conditionalFormatting sqref="AA45">
    <cfRule type="expression" dxfId="315" priority="46" stopIfTrue="1">
      <formula>AND($P45&gt;0,$I45="")</formula>
    </cfRule>
  </conditionalFormatting>
  <conditionalFormatting sqref="AA45">
    <cfRule type="expression" dxfId="314" priority="45" stopIfTrue="1">
      <formula>AND($P45&gt;0,$I45="")</formula>
    </cfRule>
  </conditionalFormatting>
  <conditionalFormatting sqref="AA46">
    <cfRule type="expression" dxfId="313" priority="44" stopIfTrue="1">
      <formula>AND($P46&gt;0,$I46="")</formula>
    </cfRule>
  </conditionalFormatting>
  <conditionalFormatting sqref="AA46">
    <cfRule type="expression" dxfId="312" priority="43" stopIfTrue="1">
      <formula>AND($P46&gt;0,$I46="")</formula>
    </cfRule>
  </conditionalFormatting>
  <conditionalFormatting sqref="AA51">
    <cfRule type="expression" dxfId="311" priority="42" stopIfTrue="1">
      <formula>AND($P51&gt;0,$I51="")</formula>
    </cfRule>
  </conditionalFormatting>
  <conditionalFormatting sqref="AA51">
    <cfRule type="expression" dxfId="310" priority="41" stopIfTrue="1">
      <formula>AND($P51&gt;0,$I51="")</formula>
    </cfRule>
  </conditionalFormatting>
  <conditionalFormatting sqref="AA52">
    <cfRule type="expression" dxfId="309" priority="40" stopIfTrue="1">
      <formula>AND($P52&gt;0,$I52="")</formula>
    </cfRule>
  </conditionalFormatting>
  <conditionalFormatting sqref="AA52">
    <cfRule type="expression" dxfId="308" priority="39" stopIfTrue="1">
      <formula>AND($P52&gt;0,$I52="")</formula>
    </cfRule>
  </conditionalFormatting>
  <conditionalFormatting sqref="AA53">
    <cfRule type="expression" dxfId="307" priority="38" stopIfTrue="1">
      <formula>AND($P53&gt;0,$I53="")</formula>
    </cfRule>
  </conditionalFormatting>
  <conditionalFormatting sqref="AA53">
    <cfRule type="expression" dxfId="306" priority="37" stopIfTrue="1">
      <formula>AND($P53&gt;0,$I53="")</formula>
    </cfRule>
  </conditionalFormatting>
  <conditionalFormatting sqref="AA54">
    <cfRule type="expression" dxfId="305" priority="36" stopIfTrue="1">
      <formula>AND($P54&gt;0,$I54="")</formula>
    </cfRule>
  </conditionalFormatting>
  <conditionalFormatting sqref="AA54">
    <cfRule type="expression" dxfId="304" priority="35" stopIfTrue="1">
      <formula>AND($P54&gt;0,$I54="")</formula>
    </cfRule>
  </conditionalFormatting>
  <conditionalFormatting sqref="AA55">
    <cfRule type="expression" dxfId="303" priority="34" stopIfTrue="1">
      <formula>AND($P55&gt;0,$I55="")</formula>
    </cfRule>
  </conditionalFormatting>
  <conditionalFormatting sqref="AA55">
    <cfRule type="expression" dxfId="302" priority="33" stopIfTrue="1">
      <formula>AND($P55&gt;0,$I55="")</formula>
    </cfRule>
  </conditionalFormatting>
  <conditionalFormatting sqref="AA56">
    <cfRule type="expression" dxfId="301" priority="32" stopIfTrue="1">
      <formula>AND($P56&gt;0,$I56="")</formula>
    </cfRule>
  </conditionalFormatting>
  <conditionalFormatting sqref="AA56">
    <cfRule type="expression" dxfId="300" priority="31" stopIfTrue="1">
      <formula>AND($P56&gt;0,$I56="")</formula>
    </cfRule>
  </conditionalFormatting>
  <conditionalFormatting sqref="AA60">
    <cfRule type="expression" dxfId="299" priority="30" stopIfTrue="1">
      <formula>AND($P60&gt;0,$I60="")</formula>
    </cfRule>
  </conditionalFormatting>
  <conditionalFormatting sqref="AA60">
    <cfRule type="expression" dxfId="298" priority="29" stopIfTrue="1">
      <formula>AND($P60&gt;0,$I60="")</formula>
    </cfRule>
  </conditionalFormatting>
  <conditionalFormatting sqref="AA61">
    <cfRule type="expression" dxfId="297" priority="28" stopIfTrue="1">
      <formula>AND($P61&gt;0,$I61="")</formula>
    </cfRule>
  </conditionalFormatting>
  <conditionalFormatting sqref="AA61">
    <cfRule type="expression" dxfId="296" priority="27" stopIfTrue="1">
      <formula>AND($P61&gt;0,$I61="")</formula>
    </cfRule>
  </conditionalFormatting>
  <conditionalFormatting sqref="AA62">
    <cfRule type="expression" dxfId="295" priority="26" stopIfTrue="1">
      <formula>AND($P62&gt;0,$I62="")</formula>
    </cfRule>
  </conditionalFormatting>
  <conditionalFormatting sqref="AA62">
    <cfRule type="expression" dxfId="294" priority="25" stopIfTrue="1">
      <formula>AND($P62&gt;0,$I62="")</formula>
    </cfRule>
  </conditionalFormatting>
  <conditionalFormatting sqref="AA63">
    <cfRule type="expression" dxfId="293" priority="24" stopIfTrue="1">
      <formula>AND($P63&gt;0,$I63="")</formula>
    </cfRule>
  </conditionalFormatting>
  <conditionalFormatting sqref="AA63">
    <cfRule type="expression" dxfId="292" priority="23" stopIfTrue="1">
      <formula>AND($P63&gt;0,$I63="")</formula>
    </cfRule>
  </conditionalFormatting>
  <conditionalFormatting sqref="AA67">
    <cfRule type="expression" dxfId="291" priority="22" stopIfTrue="1">
      <formula>AND($P67&gt;0,$I67="")</formula>
    </cfRule>
  </conditionalFormatting>
  <conditionalFormatting sqref="AA67">
    <cfRule type="expression" dxfId="290" priority="21" stopIfTrue="1">
      <formula>AND($P67&gt;0,$I67="")</formula>
    </cfRule>
  </conditionalFormatting>
  <conditionalFormatting sqref="AA68">
    <cfRule type="expression" dxfId="289" priority="20" stopIfTrue="1">
      <formula>AND($P68&gt;0,$I68="")</formula>
    </cfRule>
  </conditionalFormatting>
  <conditionalFormatting sqref="AA68">
    <cfRule type="expression" dxfId="288" priority="19" stopIfTrue="1">
      <formula>AND($P68&gt;0,$I68="")</formula>
    </cfRule>
  </conditionalFormatting>
  <conditionalFormatting sqref="AA69">
    <cfRule type="expression" dxfId="287" priority="18" stopIfTrue="1">
      <formula>AND($P69&gt;0,$I69="")</formula>
    </cfRule>
  </conditionalFormatting>
  <conditionalFormatting sqref="AA69">
    <cfRule type="expression" dxfId="286" priority="17" stopIfTrue="1">
      <formula>AND($P69&gt;0,$I69="")</formula>
    </cfRule>
  </conditionalFormatting>
  <conditionalFormatting sqref="AA70">
    <cfRule type="expression" dxfId="285" priority="16" stopIfTrue="1">
      <formula>AND($P70&gt;0,$I70="")</formula>
    </cfRule>
  </conditionalFormatting>
  <conditionalFormatting sqref="AA70">
    <cfRule type="expression" dxfId="284" priority="15" stopIfTrue="1">
      <formula>AND($P70&gt;0,$I70="")</formula>
    </cfRule>
  </conditionalFormatting>
  <conditionalFormatting sqref="AA74">
    <cfRule type="expression" dxfId="283" priority="14" stopIfTrue="1">
      <formula>AND($P74&gt;0,$I74="")</formula>
    </cfRule>
  </conditionalFormatting>
  <conditionalFormatting sqref="AA74">
    <cfRule type="expression" dxfId="282" priority="13" stopIfTrue="1">
      <formula>AND($P74&gt;0,$I74="")</formula>
    </cfRule>
  </conditionalFormatting>
  <conditionalFormatting sqref="AA75">
    <cfRule type="expression" dxfId="281" priority="12" stopIfTrue="1">
      <formula>AND($P75&gt;0,$I75="")</formula>
    </cfRule>
  </conditionalFormatting>
  <conditionalFormatting sqref="AA75">
    <cfRule type="expression" dxfId="280" priority="11" stopIfTrue="1">
      <formula>AND($P75&gt;0,$I75="")</formula>
    </cfRule>
  </conditionalFormatting>
  <conditionalFormatting sqref="AA76">
    <cfRule type="expression" dxfId="279" priority="10" stopIfTrue="1">
      <formula>AND($P76&gt;0,$I76="")</formula>
    </cfRule>
  </conditionalFormatting>
  <conditionalFormatting sqref="AA76">
    <cfRule type="expression" dxfId="278" priority="9" stopIfTrue="1">
      <formula>AND($P76&gt;0,$I76="")</formula>
    </cfRule>
  </conditionalFormatting>
  <conditionalFormatting sqref="AA77">
    <cfRule type="expression" dxfId="277" priority="8" stopIfTrue="1">
      <formula>AND($P77&gt;0,$I77="")</formula>
    </cfRule>
  </conditionalFormatting>
  <conditionalFormatting sqref="AA77">
    <cfRule type="expression" dxfId="276" priority="7" stopIfTrue="1">
      <formula>AND($P77&gt;0,$I77="")</formula>
    </cfRule>
  </conditionalFormatting>
  <conditionalFormatting sqref="AA81">
    <cfRule type="expression" dxfId="275" priority="6" stopIfTrue="1">
      <formula>AND($P81&gt;0,$I81="")</formula>
    </cfRule>
  </conditionalFormatting>
  <conditionalFormatting sqref="AA81">
    <cfRule type="expression" dxfId="274" priority="5" stopIfTrue="1">
      <formula>AND($P81&gt;0,$I81="")</formula>
    </cfRule>
  </conditionalFormatting>
  <conditionalFormatting sqref="AA86">
    <cfRule type="expression" dxfId="273" priority="4" stopIfTrue="1">
      <formula>AND($P86&gt;0,$I86="")</formula>
    </cfRule>
  </conditionalFormatting>
  <conditionalFormatting sqref="AA86">
    <cfRule type="expression" dxfId="272" priority="3" stopIfTrue="1">
      <formula>AND($P86&gt;0,$I86="")</formula>
    </cfRule>
  </conditionalFormatting>
  <conditionalFormatting sqref="AA87">
    <cfRule type="expression" dxfId="271" priority="2" stopIfTrue="1">
      <formula>AND($P87&gt;0,$I87="")</formula>
    </cfRule>
  </conditionalFormatting>
  <conditionalFormatting sqref="AA87">
    <cfRule type="expression" dxfId="270" priority="1" stopIfTrue="1">
      <formula>AND($P87&gt;0,$I87="")</formula>
    </cfRule>
  </conditionalFormatting>
  <dataValidations count="15">
    <dataValidation type="list" allowBlank="1" showInputMessage="1" showErrorMessage="1" sqref="R8:S8" xr:uid="{00000000-0002-0000-0000-00000E000000}">
      <formula1>"Yes"</formula1>
    </dataValidation>
    <dataValidation type="list" allowBlank="1" showInputMessage="1" showErrorMessage="1" sqref="D35:G38" xr:uid="{00000000-0002-0000-0000-00000D000000}">
      <formula1>lstLn4</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29:G31" xr:uid="{00000000-0002-0000-0000-00000B000000}">
      <formula1>lstLn3</formula1>
    </dataValidation>
    <dataValidation type="list" allowBlank="1" showInputMessage="1" showErrorMessage="1" sqref="D20:G25" xr:uid="{00000000-0002-0000-0000-00000A000000}">
      <formula1>lstLn2</formula1>
    </dataValidation>
    <dataValidation type="list" allowBlank="1" showInputMessage="1" showErrorMessage="1" sqref="D14:G16" xr:uid="{00000000-0002-0000-0000-000009000000}">
      <formula1>lstLn1</formula1>
    </dataValidation>
    <dataValidation type="list" allowBlank="1" showInputMessage="1" showErrorMessage="1" sqref="D86:J87" xr:uid="{00000000-0002-0000-0000-000008000000}">
      <formula1>Line_11</formula1>
    </dataValidation>
    <dataValidation type="list" allowBlank="1" showInputMessage="1" showErrorMessage="1" sqref="D67:J70" xr:uid="{00000000-0002-0000-0000-000007000000}">
      <formula1>Line8Travel</formula1>
    </dataValidation>
    <dataValidation type="list" allowBlank="1" showInputMessage="1" showErrorMessage="1" sqref="D74:J77" xr:uid="{00000000-0002-0000-0000-000006000000}">
      <formula1>Line9OtherCosts</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60:J63" xr:uid="{00000000-0002-0000-0000-000004000000}">
      <formula1>lstLn7</formula1>
    </dataValidation>
    <dataValidation type="list" allowBlank="1" showInputMessage="1" showErrorMessage="1" sqref="D51:G56" xr:uid="{00000000-0002-0000-0000-000003000000}">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whole" allowBlank="1" showInputMessage="1" showErrorMessage="1" error="Please enter a numeric value." sqref="P35:Q39 P29:Q31" xr:uid="{00000000-0002-0000-0000-000001000000}">
      <formula1>0</formula1>
      <formula2>10000000</formula2>
    </dataValidation>
    <dataValidation allowBlank="1" showErrorMessage="1" prompt="_x000a_" sqref="P43:P47 Q41:Q47" xr:uid="{00000000-0002-0000-0000-000000000000}"/>
  </dataValidations>
  <hyperlinks>
    <hyperlink ref="S1:X1" location="'Table of Contents'!A1" tooltip="Back to Table of Contents" display="Back to Table of Contents" xr:uid="{9B3CD210-4F60-4AF8-9938-7E6A3B8E22FB}"/>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2051" r:id="rId5" name="Check Box 3">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2052" r:id="rId6" name="Check Box 4">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2053" r:id="rId7" name="Check Box 5">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2054" r:id="rId8" name="Check Box 6">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2055" r:id="rId9" name="Check Box 7">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2056" r:id="rId10" name="Check Box 8">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2057" r:id="rId11" name="Check Box 9">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2058" r:id="rId12" name="Check Box 1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2059" r:id="rId13" name="Check Box 1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2060" r:id="rId14" name="Check Box 12">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2061" r:id="rId15" name="Check Box 13">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2062" r:id="rId16" name="Check Box 14">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2063" r:id="rId17" name="Check Box 15">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2064" r:id="rId18" name="Check Box 16">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2065" r:id="rId19" name="Check Box 17">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19879-215E-4AEC-AAFE-0A28270D01DC}">
  <sheetPr>
    <tabColor theme="7" tint="0.59999389629810485"/>
  </sheetPr>
  <dimension ref="A1:AA104"/>
  <sheetViews>
    <sheetView zoomScaleNormal="100" workbookViewId="0">
      <selection activeCell="F3" sqref="F3:G3"/>
    </sheetView>
  </sheetViews>
  <sheetFormatPr defaultColWidth="9.140625" defaultRowHeight="15" x14ac:dyDescent="0.25"/>
  <cols>
    <col min="1" max="1" width="4" style="8" customWidth="1"/>
    <col min="2" max="2" width="1.42578125" style="8" customWidth="1"/>
    <col min="3" max="3" width="3.85546875" style="8" customWidth="1"/>
    <col min="4" max="4" width="2.85546875" style="8" customWidth="1"/>
    <col min="5" max="5" width="3" style="8" customWidth="1"/>
    <col min="6" max="6" width="15.42578125" style="8" customWidth="1"/>
    <col min="7" max="7" width="17.85546875" style="8" customWidth="1"/>
    <col min="8" max="8" width="4.85546875" style="8" customWidth="1"/>
    <col min="9" max="9" width="9.85546875" style="8" customWidth="1"/>
    <col min="10" max="10" width="8.5703125" style="8" customWidth="1"/>
    <col min="11" max="11" width="6.85546875" style="8" customWidth="1"/>
    <col min="12" max="14" width="6.85546875" style="8" hidden="1" customWidth="1"/>
    <col min="15" max="15" width="2.42578125" style="8" customWidth="1"/>
    <col min="16" max="16" width="12.5703125" style="8" customWidth="1"/>
    <col min="17" max="17" width="2.140625" style="8" customWidth="1"/>
    <col min="18" max="26" width="13.140625" style="8" hidden="1" customWidth="1"/>
    <col min="27" max="27" width="28.42578125" style="8" customWidth="1"/>
    <col min="28" max="16384" width="9.140625" style="8"/>
  </cols>
  <sheetData>
    <row r="1" spans="1:27" ht="6" customHeight="1" thickBot="1" x14ac:dyDescent="0.3">
      <c r="A1" s="11"/>
      <c r="B1" s="11"/>
      <c r="C1" s="10"/>
      <c r="D1" s="10"/>
      <c r="E1" s="10"/>
      <c r="F1" s="10"/>
      <c r="G1" s="10"/>
      <c r="H1" s="10"/>
      <c r="I1" s="10"/>
      <c r="J1" s="10"/>
      <c r="K1" s="10"/>
      <c r="L1" s="10"/>
      <c r="M1" s="10"/>
      <c r="N1" s="10"/>
      <c r="O1" s="10"/>
      <c r="P1" s="10"/>
      <c r="Q1" s="10"/>
      <c r="R1" s="10"/>
      <c r="S1" s="328"/>
      <c r="T1" s="328"/>
      <c r="U1" s="328"/>
      <c r="V1" s="328"/>
      <c r="W1" s="328"/>
      <c r="X1" s="328"/>
      <c r="Y1" s="168"/>
    </row>
    <row r="2" spans="1:27" ht="8.25" customHeight="1" x14ac:dyDescent="0.25">
      <c r="A2" s="165"/>
      <c r="B2" s="165"/>
      <c r="C2" s="329"/>
      <c r="D2" s="329"/>
      <c r="E2" s="329"/>
      <c r="F2" s="329"/>
      <c r="G2" s="329"/>
      <c r="H2" s="329"/>
      <c r="I2" s="329"/>
      <c r="J2" s="329"/>
      <c r="K2" s="329"/>
      <c r="L2" s="329"/>
      <c r="M2" s="329"/>
      <c r="N2" s="329"/>
      <c r="O2" s="329"/>
      <c r="P2" s="329"/>
      <c r="Q2" s="329"/>
      <c r="R2" s="329"/>
      <c r="S2" s="329"/>
      <c r="T2" s="101"/>
      <c r="U2" s="101"/>
      <c r="V2" s="101"/>
      <c r="W2" s="101"/>
      <c r="X2" s="101"/>
      <c r="Y2" s="101"/>
    </row>
    <row r="3" spans="1:27" ht="26.25" customHeight="1" x14ac:dyDescent="0.25">
      <c r="A3" s="165"/>
      <c r="B3" s="338" t="s">
        <v>17</v>
      </c>
      <c r="C3" s="339"/>
      <c r="D3" s="339"/>
      <c r="E3" s="339"/>
      <c r="F3" s="336"/>
      <c r="G3" s="336"/>
      <c r="H3" s="285"/>
      <c r="I3" s="286" t="s">
        <v>18</v>
      </c>
      <c r="J3" s="287"/>
      <c r="K3" s="336"/>
      <c r="L3" s="336"/>
      <c r="M3" s="336"/>
      <c r="N3" s="336"/>
      <c r="O3" s="336"/>
      <c r="P3" s="336"/>
      <c r="Q3" s="284"/>
      <c r="R3" s="376"/>
      <c r="S3" s="377"/>
      <c r="T3" s="291"/>
      <c r="U3" s="291"/>
      <c r="V3" s="291"/>
      <c r="W3" s="291"/>
      <c r="X3" s="291"/>
      <c r="Y3" s="291"/>
      <c r="Z3" s="284"/>
      <c r="AA3" s="284"/>
    </row>
    <row r="4" spans="1:27" ht="7.35" customHeight="1" x14ac:dyDescent="0.25">
      <c r="A4" s="165"/>
      <c r="B4" s="165"/>
      <c r="C4" s="119"/>
      <c r="D4" s="119"/>
      <c r="E4" s="119"/>
      <c r="F4" s="288"/>
      <c r="G4" s="288"/>
      <c r="H4" s="288"/>
      <c r="I4" s="286"/>
      <c r="J4" s="287"/>
      <c r="K4" s="288"/>
      <c r="L4" s="288"/>
      <c r="M4" s="288"/>
      <c r="N4" s="288"/>
      <c r="O4" s="289"/>
      <c r="P4" s="284"/>
      <c r="Q4" s="284"/>
      <c r="R4" s="284"/>
      <c r="S4" s="287"/>
      <c r="T4" s="291"/>
      <c r="U4" s="291"/>
      <c r="V4" s="291"/>
      <c r="W4" s="291"/>
      <c r="X4" s="291"/>
      <c r="Y4" s="291"/>
      <c r="Z4" s="284"/>
      <c r="AA4" s="284"/>
    </row>
    <row r="5" spans="1:27" ht="28.5" customHeight="1" x14ac:dyDescent="0.25">
      <c r="A5" s="165"/>
      <c r="B5" s="338" t="s">
        <v>19</v>
      </c>
      <c r="C5" s="339"/>
      <c r="D5" s="339"/>
      <c r="E5" s="339"/>
      <c r="F5" s="245">
        <v>2025</v>
      </c>
      <c r="G5" s="288"/>
      <c r="H5" s="288"/>
      <c r="I5" s="286" t="s">
        <v>20</v>
      </c>
      <c r="J5" s="290"/>
      <c r="K5" s="337" t="s">
        <v>97</v>
      </c>
      <c r="L5" s="337"/>
      <c r="M5" s="337"/>
      <c r="N5" s="337"/>
      <c r="O5" s="337"/>
      <c r="P5" s="337"/>
      <c r="Q5" s="284"/>
      <c r="R5" s="373"/>
      <c r="S5" s="374"/>
      <c r="T5" s="291"/>
      <c r="U5" s="291"/>
      <c r="V5" s="291"/>
      <c r="W5" s="291"/>
      <c r="X5" s="291"/>
      <c r="Y5" s="291"/>
      <c r="Z5" s="284"/>
      <c r="AA5" s="284"/>
    </row>
    <row r="6" spans="1:27" ht="6.75" customHeight="1" x14ac:dyDescent="0.25">
      <c r="A6" s="165"/>
      <c r="B6" s="165"/>
      <c r="C6" s="164"/>
      <c r="D6" s="164"/>
      <c r="E6" s="164"/>
      <c r="F6" s="289"/>
      <c r="G6" s="289"/>
      <c r="H6" s="289"/>
      <c r="I6" s="286"/>
      <c r="J6" s="290"/>
      <c r="K6" s="292"/>
      <c r="L6" s="289"/>
      <c r="M6" s="289"/>
      <c r="N6" s="289"/>
      <c r="O6" s="289"/>
      <c r="P6" s="284"/>
      <c r="Q6" s="284"/>
      <c r="R6" s="284"/>
      <c r="S6" s="287"/>
      <c r="T6" s="291"/>
      <c r="U6" s="291"/>
      <c r="V6" s="291"/>
      <c r="W6" s="291"/>
      <c r="X6" s="291"/>
      <c r="Y6" s="291"/>
      <c r="Z6" s="284"/>
      <c r="AA6" s="284"/>
    </row>
    <row r="7" spans="1:27" ht="28.5" customHeight="1" x14ac:dyDescent="0.25">
      <c r="A7" s="165"/>
      <c r="B7" s="338"/>
      <c r="C7" s="339"/>
      <c r="D7" s="339"/>
      <c r="E7" s="339"/>
      <c r="F7" s="289"/>
      <c r="G7" s="289"/>
      <c r="H7" s="289"/>
      <c r="I7" s="286" t="s">
        <v>21</v>
      </c>
      <c r="J7" s="287"/>
      <c r="K7" s="336" t="s">
        <v>98</v>
      </c>
      <c r="L7" s="336"/>
      <c r="M7" s="336"/>
      <c r="N7" s="336"/>
      <c r="O7" s="336"/>
      <c r="P7" s="336"/>
      <c r="Q7" s="375"/>
      <c r="R7" s="375"/>
      <c r="S7" s="375"/>
      <c r="T7" s="375"/>
      <c r="U7" s="375"/>
      <c r="V7" s="375"/>
      <c r="W7" s="375"/>
      <c r="X7" s="375"/>
      <c r="Y7" s="375"/>
      <c r="Z7" s="375"/>
      <c r="AA7" s="375"/>
    </row>
    <row r="8" spans="1:27" ht="12" customHeight="1" thickBot="1" x14ac:dyDescent="0.3">
      <c r="A8" s="165"/>
      <c r="B8" s="187"/>
      <c r="C8" s="188"/>
      <c r="D8" s="188"/>
      <c r="E8" s="188"/>
      <c r="F8" s="164"/>
      <c r="G8" s="164"/>
      <c r="H8" s="164"/>
      <c r="I8" s="187"/>
      <c r="J8" s="186"/>
      <c r="K8" s="187"/>
      <c r="L8" s="187"/>
      <c r="M8" s="187"/>
      <c r="N8" s="187"/>
      <c r="O8" s="187"/>
      <c r="P8" s="187"/>
      <c r="R8" s="332"/>
      <c r="S8" s="333"/>
      <c r="T8" s="101"/>
      <c r="U8" s="101"/>
      <c r="V8" s="101"/>
      <c r="W8" s="101"/>
      <c r="X8" s="101"/>
      <c r="Y8" s="101"/>
    </row>
    <row r="9" spans="1:27" ht="16.5" thickBot="1" x14ac:dyDescent="0.3">
      <c r="A9" s="151"/>
      <c r="B9" s="163"/>
      <c r="C9" s="162"/>
      <c r="D9" s="161"/>
      <c r="E9" s="161"/>
      <c r="F9" s="161"/>
      <c r="G9" s="161"/>
      <c r="H9" s="160"/>
      <c r="I9" s="160"/>
      <c r="J9" s="160"/>
      <c r="K9" s="160"/>
      <c r="L9" s="160"/>
      <c r="M9" s="160"/>
      <c r="N9" s="160"/>
      <c r="O9" s="160"/>
      <c r="P9" s="159"/>
      <c r="Q9" s="158"/>
      <c r="R9" s="353"/>
      <c r="S9" s="353"/>
      <c r="T9" s="353"/>
      <c r="U9" s="353"/>
      <c r="V9" s="353"/>
      <c r="W9" s="353"/>
      <c r="X9" s="157"/>
      <c r="Y9" s="156"/>
      <c r="Z9" s="156"/>
      <c r="AA9" s="348"/>
    </row>
    <row r="10" spans="1:27" ht="11.1" customHeight="1" x14ac:dyDescent="0.25">
      <c r="A10" s="151"/>
      <c r="B10" s="150"/>
      <c r="C10" s="340" t="s">
        <v>22</v>
      </c>
      <c r="D10" s="341"/>
      <c r="E10" s="341"/>
      <c r="F10" s="341"/>
      <c r="G10" s="341"/>
      <c r="H10" s="341"/>
      <c r="I10" s="341"/>
      <c r="J10" s="341"/>
      <c r="K10" s="342"/>
      <c r="L10" s="46"/>
      <c r="M10" s="46"/>
      <c r="N10" s="46"/>
      <c r="O10" s="46"/>
      <c r="P10" s="351" t="s">
        <v>23</v>
      </c>
      <c r="Q10" s="155"/>
      <c r="R10" s="101"/>
      <c r="S10" s="101"/>
      <c r="T10" s="101"/>
      <c r="U10" s="101"/>
      <c r="V10" s="354"/>
      <c r="W10" s="138"/>
      <c r="AA10" s="349"/>
    </row>
    <row r="11" spans="1:27" ht="16.5" thickBot="1" x14ac:dyDescent="0.3">
      <c r="A11" s="151"/>
      <c r="B11" s="150"/>
      <c r="C11" s="343"/>
      <c r="D11" s="344"/>
      <c r="E11" s="344"/>
      <c r="F11" s="344"/>
      <c r="G11" s="344"/>
      <c r="H11" s="344"/>
      <c r="I11" s="344"/>
      <c r="J11" s="344"/>
      <c r="K11" s="345"/>
      <c r="L11" s="154"/>
      <c r="M11" s="154"/>
      <c r="N11" s="154"/>
      <c r="O11" s="153"/>
      <c r="P11" s="352"/>
      <c r="Q11" s="152"/>
      <c r="R11" s="101"/>
      <c r="S11" s="101"/>
      <c r="T11" s="101"/>
      <c r="U11" s="101"/>
      <c r="V11" s="355"/>
      <c r="W11" s="138"/>
      <c r="AA11" s="349"/>
    </row>
    <row r="12" spans="1:27" ht="9" customHeight="1" x14ac:dyDescent="0.25">
      <c r="A12" s="151"/>
      <c r="B12" s="150"/>
      <c r="C12" s="149"/>
      <c r="D12" s="148"/>
      <c r="E12" s="148"/>
      <c r="F12" s="148"/>
      <c r="G12" s="148"/>
      <c r="H12" s="46"/>
      <c r="I12" s="46"/>
      <c r="J12" s="46"/>
      <c r="K12" s="46"/>
      <c r="L12" s="46"/>
      <c r="M12" s="46"/>
      <c r="N12" s="46"/>
      <c r="O12" s="46"/>
      <c r="P12" s="46"/>
      <c r="Q12" s="74"/>
      <c r="R12" s="147"/>
      <c r="S12" s="147"/>
      <c r="T12" s="147"/>
      <c r="U12" s="147"/>
      <c r="V12" s="147"/>
      <c r="W12" s="146"/>
      <c r="AA12" s="350"/>
    </row>
    <row r="13" spans="1:27" ht="30" customHeight="1" x14ac:dyDescent="0.25">
      <c r="A13" s="145"/>
      <c r="B13" s="144"/>
      <c r="C13" s="192">
        <v>1</v>
      </c>
      <c r="D13" s="356" t="s">
        <v>24</v>
      </c>
      <c r="E13" s="356"/>
      <c r="F13" s="356"/>
      <c r="G13" s="357"/>
      <c r="H13" s="81"/>
      <c r="I13" s="92" t="s">
        <v>25</v>
      </c>
      <c r="J13" s="125" t="s">
        <v>26</v>
      </c>
      <c r="K13" s="246" t="s">
        <v>27</v>
      </c>
      <c r="L13" s="116"/>
      <c r="M13" s="116"/>
      <c r="N13" s="116"/>
      <c r="O13" s="135"/>
      <c r="P13" s="193" t="s">
        <v>28</v>
      </c>
      <c r="Q13" s="134"/>
      <c r="R13" s="143"/>
      <c r="S13" s="143"/>
      <c r="T13" s="143"/>
      <c r="U13" s="143"/>
      <c r="V13" s="143"/>
      <c r="W13" s="142"/>
      <c r="AA13" s="194" t="s">
        <v>29</v>
      </c>
    </row>
    <row r="14" spans="1:27" ht="13.35" customHeight="1" x14ac:dyDescent="0.25">
      <c r="A14" s="11"/>
      <c r="B14" s="37"/>
      <c r="C14" s="52"/>
      <c r="D14" s="297"/>
      <c r="E14" s="298"/>
      <c r="F14" s="298"/>
      <c r="G14" s="300"/>
      <c r="H14" s="10"/>
      <c r="I14" s="195"/>
      <c r="J14" s="196"/>
      <c r="K14" s="51"/>
      <c r="L14" s="114" t="b">
        <v>0</v>
      </c>
      <c r="M14" s="10"/>
      <c r="N14" s="10">
        <f>IF(L14,P14,0)</f>
        <v>0</v>
      </c>
      <c r="O14" s="46"/>
      <c r="P14" s="197"/>
      <c r="Q14" s="134"/>
      <c r="R14" s="247" t="b">
        <v>1</v>
      </c>
      <c r="S14" s="248">
        <v>112926</v>
      </c>
      <c r="T14" s="249"/>
      <c r="U14" s="250"/>
      <c r="V14" s="101"/>
      <c r="W14" s="138"/>
      <c r="AA14" s="198"/>
    </row>
    <row r="15" spans="1:27" ht="13.35" customHeight="1" x14ac:dyDescent="0.25">
      <c r="A15" s="11"/>
      <c r="B15" s="37"/>
      <c r="C15" s="52"/>
      <c r="D15" s="297"/>
      <c r="E15" s="298"/>
      <c r="F15" s="298"/>
      <c r="G15" s="300"/>
      <c r="H15" s="10"/>
      <c r="I15" s="195"/>
      <c r="J15" s="196"/>
      <c r="K15" s="51"/>
      <c r="L15" s="114" t="b">
        <v>0</v>
      </c>
      <c r="M15" s="10"/>
      <c r="N15" s="10">
        <f>IF(L15,P15,0)</f>
        <v>0</v>
      </c>
      <c r="O15" s="46"/>
      <c r="P15" s="197"/>
      <c r="Q15" s="134"/>
      <c r="R15" s="232" t="b">
        <v>0</v>
      </c>
      <c r="S15" s="233">
        <v>0</v>
      </c>
      <c r="T15" s="234" t="s">
        <v>30</v>
      </c>
      <c r="U15" s="235" t="s">
        <v>30</v>
      </c>
      <c r="V15" s="64"/>
      <c r="W15" s="138"/>
      <c r="AA15" s="198"/>
    </row>
    <row r="16" spans="1:27" ht="13.35" customHeight="1" x14ac:dyDescent="0.25">
      <c r="A16" s="11"/>
      <c r="B16" s="37"/>
      <c r="C16" s="52"/>
      <c r="D16" s="297"/>
      <c r="E16" s="298"/>
      <c r="F16" s="298"/>
      <c r="G16" s="300"/>
      <c r="H16" s="10"/>
      <c r="I16" s="195"/>
      <c r="J16" s="196"/>
      <c r="K16" s="51"/>
      <c r="L16" s="114" t="b">
        <v>0</v>
      </c>
      <c r="M16" s="10"/>
      <c r="N16" s="10">
        <f>IF(L16,P16,0)</f>
        <v>0</v>
      </c>
      <c r="O16" s="46"/>
      <c r="P16" s="199">
        <v>0</v>
      </c>
      <c r="Q16" s="134"/>
      <c r="R16" s="247" t="b">
        <v>0</v>
      </c>
      <c r="S16" s="248">
        <v>0</v>
      </c>
      <c r="T16" s="243" t="s">
        <v>30</v>
      </c>
      <c r="U16" s="244" t="s">
        <v>30</v>
      </c>
      <c r="V16" s="64"/>
      <c r="W16" s="138"/>
      <c r="AA16" s="198"/>
    </row>
    <row r="17" spans="1:27" ht="9.9499999999999993" customHeight="1" x14ac:dyDescent="0.25">
      <c r="A17" s="11"/>
      <c r="B17" s="37"/>
      <c r="C17" s="48"/>
      <c r="D17" s="95"/>
      <c r="E17" s="95"/>
      <c r="F17" s="95"/>
      <c r="G17" s="95"/>
      <c r="H17" s="10"/>
      <c r="I17" s="10"/>
      <c r="J17" s="141"/>
      <c r="K17" s="47"/>
      <c r="L17" s="114"/>
      <c r="M17" s="114"/>
      <c r="N17" s="10"/>
      <c r="O17" s="46"/>
      <c r="P17" s="200"/>
      <c r="Q17" s="140"/>
      <c r="R17" s="247"/>
      <c r="S17" s="139"/>
      <c r="T17" s="64"/>
      <c r="U17" s="64"/>
      <c r="V17" s="64"/>
      <c r="W17" s="138"/>
      <c r="AA17" s="212"/>
    </row>
    <row r="18" spans="1:27" ht="12.75" customHeight="1" x14ac:dyDescent="0.25">
      <c r="A18" s="43"/>
      <c r="B18" s="42"/>
      <c r="C18" s="304" t="s">
        <v>31</v>
      </c>
      <c r="D18" s="305"/>
      <c r="E18" s="305"/>
      <c r="F18" s="305"/>
      <c r="G18" s="305"/>
      <c r="H18" s="73"/>
      <c r="I18" s="73"/>
      <c r="J18" s="170"/>
      <c r="K18" s="73"/>
      <c r="L18" s="128" t="b">
        <v>0</v>
      </c>
      <c r="M18" s="107">
        <f>SUM(M14:M16)</f>
        <v>0</v>
      </c>
      <c r="N18" s="107">
        <f>SUM(N14:N16)</f>
        <v>0</v>
      </c>
      <c r="O18" s="107"/>
      <c r="P18" s="169">
        <f>SUM(P14:P16)</f>
        <v>0</v>
      </c>
      <c r="Q18" s="137"/>
      <c r="R18" s="251"/>
      <c r="S18" s="236"/>
      <c r="T18" s="237" t="s">
        <v>30</v>
      </c>
      <c r="U18" s="238" t="s">
        <v>30</v>
      </c>
      <c r="V18" s="136"/>
      <c r="W18" s="38"/>
      <c r="AA18" s="217"/>
    </row>
    <row r="19" spans="1:27" ht="26.45" customHeight="1" x14ac:dyDescent="0.25">
      <c r="A19" s="11"/>
      <c r="B19" s="37"/>
      <c r="C19" s="192">
        <v>2</v>
      </c>
      <c r="D19" s="191" t="s">
        <v>32</v>
      </c>
      <c r="E19" s="191"/>
      <c r="F19" s="191"/>
      <c r="G19" s="191"/>
      <c r="H19" s="81"/>
      <c r="I19" s="92" t="s">
        <v>25</v>
      </c>
      <c r="J19" s="125" t="s">
        <v>26</v>
      </c>
      <c r="K19" s="246" t="s">
        <v>27</v>
      </c>
      <c r="L19" s="124"/>
      <c r="M19" s="124"/>
      <c r="N19" s="116"/>
      <c r="O19" s="135"/>
      <c r="P19" s="193" t="s">
        <v>28</v>
      </c>
      <c r="Q19" s="53"/>
      <c r="R19" s="101"/>
      <c r="S19" s="239"/>
      <c r="T19" s="240" t="s">
        <v>30</v>
      </c>
      <c r="U19" s="241" t="s">
        <v>30</v>
      </c>
      <c r="V19" s="9"/>
      <c r="W19" s="24"/>
      <c r="AA19" s="194" t="s">
        <v>29</v>
      </c>
    </row>
    <row r="20" spans="1:27" ht="12.6" customHeight="1" x14ac:dyDescent="0.25">
      <c r="A20" s="11"/>
      <c r="B20" s="37"/>
      <c r="C20" s="52"/>
      <c r="D20" s="301"/>
      <c r="E20" s="302"/>
      <c r="F20" s="302"/>
      <c r="G20" s="303"/>
      <c r="H20" s="10"/>
      <c r="I20" s="195"/>
      <c r="J20" s="196"/>
      <c r="K20" s="51"/>
      <c r="L20" s="124" t="b">
        <v>0</v>
      </c>
      <c r="M20" s="114"/>
      <c r="N20" s="10">
        <f t="shared" ref="N20:N25" si="0">IF(L20,P20,0)</f>
        <v>0</v>
      </c>
      <c r="O20" s="46"/>
      <c r="P20" s="197">
        <v>0</v>
      </c>
      <c r="Q20" s="134"/>
      <c r="R20" s="252" t="b">
        <v>0</v>
      </c>
      <c r="S20" s="132">
        <v>0</v>
      </c>
      <c r="T20" s="131" t="s">
        <v>30</v>
      </c>
      <c r="U20" s="130" t="s">
        <v>30</v>
      </c>
      <c r="V20" s="64"/>
      <c r="W20" s="24"/>
      <c r="AA20" s="198"/>
    </row>
    <row r="21" spans="1:27" ht="12.6" customHeight="1" x14ac:dyDescent="0.25">
      <c r="A21" s="11"/>
      <c r="B21" s="37"/>
      <c r="C21" s="52"/>
      <c r="D21" s="301"/>
      <c r="E21" s="302"/>
      <c r="F21" s="302"/>
      <c r="G21" s="303"/>
      <c r="H21" s="10"/>
      <c r="I21" s="195"/>
      <c r="J21" s="196"/>
      <c r="K21" s="51"/>
      <c r="L21" s="114" t="b">
        <v>0</v>
      </c>
      <c r="M21" s="114"/>
      <c r="N21" s="10">
        <f t="shared" si="0"/>
        <v>0</v>
      </c>
      <c r="O21" s="46"/>
      <c r="P21" s="197">
        <v>0</v>
      </c>
      <c r="Q21" s="49"/>
      <c r="R21" s="252" t="b">
        <v>0</v>
      </c>
      <c r="S21" s="248">
        <v>0</v>
      </c>
      <c r="T21" s="243" t="s">
        <v>30</v>
      </c>
      <c r="U21" s="244" t="s">
        <v>30</v>
      </c>
      <c r="V21" s="64"/>
      <c r="W21" s="24"/>
      <c r="AA21" s="198"/>
    </row>
    <row r="22" spans="1:27" ht="12.6" customHeight="1" x14ac:dyDescent="0.25">
      <c r="A22" s="11"/>
      <c r="B22" s="37"/>
      <c r="C22" s="52"/>
      <c r="D22" s="301"/>
      <c r="E22" s="302"/>
      <c r="F22" s="302"/>
      <c r="G22" s="303"/>
      <c r="H22" s="10"/>
      <c r="I22" s="195"/>
      <c r="J22" s="196"/>
      <c r="K22" s="51"/>
      <c r="L22" s="114" t="b">
        <v>0</v>
      </c>
      <c r="M22" s="114"/>
      <c r="N22" s="10">
        <f t="shared" si="0"/>
        <v>0</v>
      </c>
      <c r="O22" s="46"/>
      <c r="P22" s="197">
        <v>0</v>
      </c>
      <c r="Q22" s="49"/>
      <c r="R22" s="242" t="b">
        <v>0</v>
      </c>
      <c r="S22" s="233">
        <v>0</v>
      </c>
      <c r="T22" s="234" t="s">
        <v>30</v>
      </c>
      <c r="U22" s="235" t="s">
        <v>30</v>
      </c>
      <c r="V22" s="64"/>
      <c r="W22" s="24"/>
      <c r="AA22" s="198"/>
    </row>
    <row r="23" spans="1:27" ht="12" customHeight="1" x14ac:dyDescent="0.25">
      <c r="A23" s="11"/>
      <c r="B23" s="37"/>
      <c r="C23" s="52"/>
      <c r="D23" s="301"/>
      <c r="E23" s="302"/>
      <c r="F23" s="302"/>
      <c r="G23" s="303"/>
      <c r="H23" s="10"/>
      <c r="I23" s="195"/>
      <c r="J23" s="196"/>
      <c r="K23" s="51"/>
      <c r="L23" s="114" t="b">
        <v>0</v>
      </c>
      <c r="M23" s="114"/>
      <c r="N23" s="10">
        <f t="shared" si="0"/>
        <v>0</v>
      </c>
      <c r="O23" s="46"/>
      <c r="P23" s="197">
        <v>0</v>
      </c>
      <c r="Q23" s="49"/>
      <c r="R23" s="201" t="b">
        <v>0</v>
      </c>
      <c r="S23" s="202">
        <v>0</v>
      </c>
      <c r="T23" s="131" t="s">
        <v>30</v>
      </c>
      <c r="U23" s="130" t="s">
        <v>30</v>
      </c>
      <c r="V23" s="64"/>
      <c r="W23" s="24"/>
      <c r="AA23" s="198"/>
    </row>
    <row r="24" spans="1:27" ht="12.6" customHeight="1" x14ac:dyDescent="0.25">
      <c r="A24" s="11"/>
      <c r="B24" s="37"/>
      <c r="C24" s="52"/>
      <c r="D24" s="301"/>
      <c r="E24" s="302"/>
      <c r="F24" s="302"/>
      <c r="G24" s="303"/>
      <c r="H24" s="10"/>
      <c r="I24" s="195"/>
      <c r="J24" s="196"/>
      <c r="K24" s="51"/>
      <c r="L24" s="114" t="b">
        <v>0</v>
      </c>
      <c r="M24" s="114"/>
      <c r="N24" s="10">
        <f t="shared" si="0"/>
        <v>0</v>
      </c>
      <c r="O24" s="46"/>
      <c r="P24" s="197">
        <v>0</v>
      </c>
      <c r="Q24" s="49"/>
      <c r="R24" s="133" t="b">
        <v>0</v>
      </c>
      <c r="S24" s="132">
        <v>0</v>
      </c>
      <c r="T24" s="131" t="s">
        <v>30</v>
      </c>
      <c r="U24" s="130" t="s">
        <v>30</v>
      </c>
      <c r="V24" s="64"/>
      <c r="W24" s="24"/>
      <c r="AA24" s="198"/>
    </row>
    <row r="25" spans="1:27" ht="12.6" customHeight="1" x14ac:dyDescent="0.25">
      <c r="A25" s="11"/>
      <c r="B25" s="37"/>
      <c r="C25" s="52"/>
      <c r="D25" s="301"/>
      <c r="E25" s="302"/>
      <c r="F25" s="302"/>
      <c r="G25" s="303"/>
      <c r="H25" s="10"/>
      <c r="I25" s="195"/>
      <c r="J25" s="196"/>
      <c r="K25" s="51"/>
      <c r="L25" s="114" t="b">
        <v>0</v>
      </c>
      <c r="M25" s="114"/>
      <c r="N25" s="10">
        <f t="shared" si="0"/>
        <v>0</v>
      </c>
      <c r="O25" s="46"/>
      <c r="P25" s="197">
        <v>0</v>
      </c>
      <c r="Q25" s="49"/>
      <c r="R25" s="253" t="b">
        <v>0</v>
      </c>
      <c r="S25" s="248">
        <v>0</v>
      </c>
      <c r="T25" s="243" t="s">
        <v>30</v>
      </c>
      <c r="U25" s="244" t="s">
        <v>30</v>
      </c>
      <c r="V25" s="64"/>
      <c r="W25" s="24"/>
      <c r="AA25" s="198"/>
    </row>
    <row r="26" spans="1:27" ht="12.75" customHeight="1" x14ac:dyDescent="0.25">
      <c r="A26" s="11"/>
      <c r="B26" s="37"/>
      <c r="C26" s="48"/>
      <c r="D26" s="129"/>
      <c r="E26" s="129"/>
      <c r="F26" s="129"/>
      <c r="G26" s="129"/>
      <c r="H26" s="84"/>
      <c r="I26" s="84"/>
      <c r="J26" s="112"/>
      <c r="K26" s="47"/>
      <c r="L26" s="114"/>
      <c r="M26" s="114"/>
      <c r="N26" s="10"/>
      <c r="O26" s="46"/>
      <c r="P26" s="110"/>
      <c r="Q26" s="49"/>
      <c r="R26" s="101"/>
      <c r="S26" s="101"/>
      <c r="T26" s="64"/>
      <c r="U26" s="64"/>
      <c r="V26" s="64"/>
      <c r="W26" s="24"/>
      <c r="AA26" s="212"/>
    </row>
    <row r="27" spans="1:27" ht="12.75" customHeight="1" x14ac:dyDescent="0.25">
      <c r="A27" s="43"/>
      <c r="B27" s="42"/>
      <c r="C27" s="304" t="s">
        <v>31</v>
      </c>
      <c r="D27" s="305"/>
      <c r="E27" s="305"/>
      <c r="F27" s="305"/>
      <c r="G27" s="305"/>
      <c r="H27" s="73"/>
      <c r="I27" s="73"/>
      <c r="J27" s="170"/>
      <c r="K27" s="73"/>
      <c r="L27" s="128"/>
      <c r="M27" s="107">
        <f>SUM(M20:M25)</f>
        <v>0</v>
      </c>
      <c r="N27" s="107">
        <f>SUM(N20:N25)</f>
        <v>0</v>
      </c>
      <c r="O27" s="107"/>
      <c r="P27" s="169">
        <f>SUM(P20:P25)</f>
        <v>0</v>
      </c>
      <c r="Q27" s="106"/>
      <c r="R27" s="254"/>
      <c r="S27" s="255"/>
      <c r="T27" s="255" t="s">
        <v>30</v>
      </c>
      <c r="U27" s="256" t="s">
        <v>30</v>
      </c>
      <c r="V27" s="105"/>
      <c r="W27" s="38"/>
      <c r="AA27" s="217"/>
    </row>
    <row r="28" spans="1:27" ht="30.75" customHeight="1" x14ac:dyDescent="0.25">
      <c r="A28" s="127"/>
      <c r="B28" s="126"/>
      <c r="C28" s="192">
        <v>3</v>
      </c>
      <c r="D28" s="359" t="s">
        <v>33</v>
      </c>
      <c r="E28" s="359"/>
      <c r="F28" s="359"/>
      <c r="G28" s="359"/>
      <c r="H28" s="81"/>
      <c r="I28" s="92" t="s">
        <v>25</v>
      </c>
      <c r="J28" s="125" t="s">
        <v>26</v>
      </c>
      <c r="K28" s="246" t="s">
        <v>27</v>
      </c>
      <c r="L28" s="124"/>
      <c r="M28" s="124"/>
      <c r="N28" s="116"/>
      <c r="O28" s="115"/>
      <c r="P28" s="193" t="s">
        <v>28</v>
      </c>
      <c r="Q28" s="53"/>
      <c r="R28" s="253"/>
      <c r="S28" s="248"/>
      <c r="T28" s="243" t="s">
        <v>30</v>
      </c>
      <c r="U28" s="244" t="s">
        <v>30</v>
      </c>
      <c r="V28" s="64"/>
      <c r="W28" s="24"/>
      <c r="AA28" s="194" t="s">
        <v>29</v>
      </c>
    </row>
    <row r="29" spans="1:27" ht="12.6" customHeight="1" x14ac:dyDescent="0.25">
      <c r="A29" s="11"/>
      <c r="B29" s="37"/>
      <c r="C29" s="52"/>
      <c r="D29" s="301"/>
      <c r="E29" s="302"/>
      <c r="F29" s="302"/>
      <c r="G29" s="303"/>
      <c r="H29" s="10"/>
      <c r="I29" s="195"/>
      <c r="J29" s="196"/>
      <c r="K29" s="51"/>
      <c r="L29" s="114" t="b">
        <v>0</v>
      </c>
      <c r="M29" s="114"/>
      <c r="N29" s="10">
        <f>IF(L29,P29,0)</f>
        <v>0</v>
      </c>
      <c r="O29" s="46"/>
      <c r="P29" s="197">
        <v>0</v>
      </c>
      <c r="Q29" s="49"/>
      <c r="R29" s="252" t="b">
        <v>0</v>
      </c>
      <c r="S29" s="248">
        <v>0</v>
      </c>
      <c r="T29" s="243" t="s">
        <v>30</v>
      </c>
      <c r="U29" s="244"/>
      <c r="V29" s="64"/>
      <c r="W29" s="24"/>
      <c r="AA29" s="198"/>
    </row>
    <row r="30" spans="1:27" ht="12.6" customHeight="1" x14ac:dyDescent="0.25">
      <c r="A30" s="11"/>
      <c r="B30" s="37"/>
      <c r="C30" s="52"/>
      <c r="D30" s="301"/>
      <c r="E30" s="302"/>
      <c r="F30" s="302"/>
      <c r="G30" s="303"/>
      <c r="H30" s="123"/>
      <c r="I30" s="195"/>
      <c r="J30" s="196"/>
      <c r="K30" s="33"/>
      <c r="L30" s="114" t="b">
        <v>0</v>
      </c>
      <c r="M30" s="114"/>
      <c r="N30" s="10">
        <f>IF(L30,P30,0)</f>
        <v>0</v>
      </c>
      <c r="O30" s="50"/>
      <c r="P30" s="197">
        <v>0</v>
      </c>
      <c r="Q30" s="49"/>
      <c r="R30" s="252" t="b">
        <v>0</v>
      </c>
      <c r="S30" s="248">
        <v>0</v>
      </c>
      <c r="T30" s="243" t="s">
        <v>30</v>
      </c>
      <c r="U30" s="244" t="s">
        <v>30</v>
      </c>
      <c r="V30" s="64"/>
      <c r="W30" s="24"/>
      <c r="AA30" s="198"/>
    </row>
    <row r="31" spans="1:27" ht="12.6" customHeight="1" x14ac:dyDescent="0.25">
      <c r="A31" s="11"/>
      <c r="B31" s="37"/>
      <c r="C31" s="122"/>
      <c r="D31" s="358"/>
      <c r="E31" s="358"/>
      <c r="F31" s="358"/>
      <c r="G31" s="358"/>
      <c r="H31" s="10"/>
      <c r="I31" s="195"/>
      <c r="J31" s="196"/>
      <c r="K31" s="33"/>
      <c r="L31" s="114" t="b">
        <v>0</v>
      </c>
      <c r="M31" s="114"/>
      <c r="N31" s="10">
        <f>IF(L31,P31,0)</f>
        <v>0</v>
      </c>
      <c r="O31" s="50"/>
      <c r="P31" s="197">
        <v>0</v>
      </c>
      <c r="Q31" s="49"/>
      <c r="R31" s="252" t="b">
        <v>0</v>
      </c>
      <c r="S31" s="248">
        <v>0</v>
      </c>
      <c r="T31" s="243" t="s">
        <v>30</v>
      </c>
      <c r="U31" s="244" t="s">
        <v>30</v>
      </c>
      <c r="V31" s="64"/>
      <c r="W31" s="24"/>
      <c r="AA31" s="198"/>
    </row>
    <row r="32" spans="1:27" ht="12.75" customHeight="1" x14ac:dyDescent="0.25">
      <c r="A32" s="11"/>
      <c r="B32" s="37"/>
      <c r="C32" s="52"/>
      <c r="D32" s="309"/>
      <c r="E32" s="310"/>
      <c r="F32" s="310"/>
      <c r="G32" s="310"/>
      <c r="H32" s="310"/>
      <c r="I32" s="310"/>
      <c r="J32" s="310"/>
      <c r="K32" s="311"/>
      <c r="L32" s="111"/>
      <c r="M32" s="111"/>
      <c r="N32" s="10"/>
      <c r="O32" s="50"/>
      <c r="P32" s="203"/>
      <c r="Q32" s="49"/>
      <c r="R32" s="109"/>
      <c r="S32" s="101"/>
      <c r="T32" s="64"/>
      <c r="U32" s="64"/>
      <c r="V32" s="64"/>
      <c r="W32" s="24"/>
      <c r="AA32" s="212"/>
    </row>
    <row r="33" spans="1:27" ht="12.75" customHeight="1" x14ac:dyDescent="0.25">
      <c r="A33" s="43"/>
      <c r="B33" s="42"/>
      <c r="C33" s="320" t="s">
        <v>31</v>
      </c>
      <c r="D33" s="321"/>
      <c r="E33" s="321"/>
      <c r="F33" s="321"/>
      <c r="G33" s="321"/>
      <c r="H33" s="322"/>
      <c r="I33" s="322"/>
      <c r="J33" s="322"/>
      <c r="K33" s="323"/>
      <c r="L33" s="108"/>
      <c r="M33" s="107">
        <f>SUM(M29:M31)</f>
        <v>0</v>
      </c>
      <c r="N33" s="107">
        <f>SUM(N29:N31)</f>
        <v>0</v>
      </c>
      <c r="O33" s="107"/>
      <c r="P33" s="204">
        <f>SUM(P29:P31)</f>
        <v>0</v>
      </c>
      <c r="Q33" s="106"/>
      <c r="R33" s="254"/>
      <c r="S33" s="255"/>
      <c r="T33" s="255" t="s">
        <v>30</v>
      </c>
      <c r="U33" s="256" t="s">
        <v>30</v>
      </c>
      <c r="V33" s="105"/>
      <c r="W33" s="38"/>
      <c r="AA33" s="217"/>
    </row>
    <row r="34" spans="1:27" ht="30" customHeight="1" x14ac:dyDescent="0.25">
      <c r="A34" s="11"/>
      <c r="B34" s="37"/>
      <c r="C34" s="121">
        <v>4</v>
      </c>
      <c r="D34" s="327" t="s">
        <v>34</v>
      </c>
      <c r="E34" s="327"/>
      <c r="F34" s="327"/>
      <c r="G34" s="327"/>
      <c r="H34" s="120" t="s">
        <v>35</v>
      </c>
      <c r="I34" s="119" t="s">
        <v>36</v>
      </c>
      <c r="J34" s="119" t="s">
        <v>37</v>
      </c>
      <c r="K34" s="118" t="s">
        <v>27</v>
      </c>
      <c r="L34" s="117" t="b">
        <v>0</v>
      </c>
      <c r="M34" s="117"/>
      <c r="N34" s="116"/>
      <c r="O34" s="115"/>
      <c r="P34" s="54" t="s">
        <v>28</v>
      </c>
      <c r="Q34" s="53"/>
      <c r="R34" s="109"/>
      <c r="S34" s="101"/>
      <c r="T34" s="64"/>
      <c r="U34" s="64"/>
      <c r="V34" s="64"/>
      <c r="W34" s="24"/>
      <c r="AA34" s="194" t="s">
        <v>29</v>
      </c>
    </row>
    <row r="35" spans="1:27" ht="12.6" customHeight="1" x14ac:dyDescent="0.25">
      <c r="A35" s="11"/>
      <c r="B35" s="37"/>
      <c r="C35" s="52"/>
      <c r="D35" s="306" t="s">
        <v>38</v>
      </c>
      <c r="E35" s="307"/>
      <c r="F35" s="307"/>
      <c r="G35" s="308"/>
      <c r="H35" s="205"/>
      <c r="I35" s="218" t="s">
        <v>39</v>
      </c>
      <c r="J35" s="207"/>
      <c r="K35" s="51"/>
      <c r="L35" s="111" t="b">
        <v>0</v>
      </c>
      <c r="M35" s="10">
        <f>IF(L35,H35,0)</f>
        <v>0</v>
      </c>
      <c r="N35" s="10">
        <f>IF(L35,P35,0)</f>
        <v>0</v>
      </c>
      <c r="O35" s="46"/>
      <c r="P35" s="197">
        <f>('PreK-12 Calc'!D31)</f>
        <v>2000</v>
      </c>
      <c r="Q35" s="49"/>
      <c r="R35" s="109"/>
      <c r="S35" s="101"/>
      <c r="T35" s="64"/>
      <c r="U35" s="64"/>
      <c r="V35" s="64"/>
      <c r="W35" s="24"/>
      <c r="AA35" s="209"/>
    </row>
    <row r="36" spans="1:27" ht="12.6" customHeight="1" x14ac:dyDescent="0.25">
      <c r="A36" s="11"/>
      <c r="B36" s="37"/>
      <c r="C36" s="52"/>
      <c r="D36" s="301"/>
      <c r="E36" s="302"/>
      <c r="F36" s="302"/>
      <c r="G36" s="303"/>
      <c r="H36" s="195"/>
      <c r="I36" s="206"/>
      <c r="J36" s="196"/>
      <c r="K36" s="51"/>
      <c r="L36" s="114" t="b">
        <v>0</v>
      </c>
      <c r="M36" s="10">
        <f>IF(L36,H36,0)</f>
        <v>0</v>
      </c>
      <c r="N36" s="10">
        <f>IF(L36,P36,0)</f>
        <v>0</v>
      </c>
      <c r="O36" s="46"/>
      <c r="P36" s="197">
        <v>0</v>
      </c>
      <c r="Q36" s="49"/>
      <c r="R36" s="109"/>
      <c r="S36" s="101"/>
      <c r="T36" s="64"/>
      <c r="U36" s="64"/>
      <c r="V36" s="64"/>
      <c r="W36" s="24"/>
      <c r="AA36" s="198"/>
    </row>
    <row r="37" spans="1:27" ht="12.6" customHeight="1" x14ac:dyDescent="0.25">
      <c r="A37" s="11"/>
      <c r="B37" s="37"/>
      <c r="C37" s="52"/>
      <c r="D37" s="301"/>
      <c r="E37" s="302"/>
      <c r="F37" s="302"/>
      <c r="G37" s="303"/>
      <c r="H37" s="195"/>
      <c r="I37" s="206"/>
      <c r="J37" s="196"/>
      <c r="K37" s="51"/>
      <c r="L37" s="114" t="b">
        <v>0</v>
      </c>
      <c r="M37" s="10">
        <f>IF(L37,H37,0)</f>
        <v>0</v>
      </c>
      <c r="N37" s="10">
        <f>IF(L37,P37,0)</f>
        <v>0</v>
      </c>
      <c r="O37" s="46"/>
      <c r="P37" s="197">
        <v>0</v>
      </c>
      <c r="Q37" s="49"/>
      <c r="R37" s="109"/>
      <c r="S37" s="101"/>
      <c r="T37" s="64"/>
      <c r="U37" s="64"/>
      <c r="V37" s="64"/>
      <c r="W37" s="24"/>
      <c r="AA37" s="198"/>
    </row>
    <row r="38" spans="1:27" ht="12.6" customHeight="1" x14ac:dyDescent="0.25">
      <c r="A38" s="11"/>
      <c r="B38" s="37"/>
      <c r="C38" s="52"/>
      <c r="D38" s="301"/>
      <c r="E38" s="302"/>
      <c r="F38" s="302"/>
      <c r="G38" s="303"/>
      <c r="H38" s="195"/>
      <c r="I38" s="206"/>
      <c r="J38" s="196"/>
      <c r="K38" s="51"/>
      <c r="L38" s="114" t="b">
        <v>0</v>
      </c>
      <c r="M38" s="10">
        <f>IF(L38,H38,0)</f>
        <v>0</v>
      </c>
      <c r="N38" s="10">
        <f>IF(L38,P38,0)</f>
        <v>0</v>
      </c>
      <c r="O38" s="46"/>
      <c r="P38" s="197">
        <v>0</v>
      </c>
      <c r="Q38" s="49"/>
      <c r="R38" s="109"/>
      <c r="S38" s="101"/>
      <c r="T38" s="64"/>
      <c r="U38" s="64"/>
      <c r="V38" s="64"/>
      <c r="W38" s="24"/>
      <c r="AA38" s="198"/>
    </row>
    <row r="39" spans="1:27" ht="8.1" customHeight="1" x14ac:dyDescent="0.25">
      <c r="A39" s="11"/>
      <c r="B39" s="37"/>
      <c r="C39" s="48"/>
      <c r="D39" s="84"/>
      <c r="E39" s="84"/>
      <c r="F39" s="84"/>
      <c r="G39" s="113"/>
      <c r="H39" s="84"/>
      <c r="I39" s="84"/>
      <c r="J39" s="112"/>
      <c r="K39" s="47"/>
      <c r="L39" s="111"/>
      <c r="M39" s="111"/>
      <c r="N39" s="10"/>
      <c r="O39" s="50"/>
      <c r="P39" s="110"/>
      <c r="Q39" s="49"/>
      <c r="R39" s="109"/>
      <c r="S39" s="101"/>
      <c r="T39" s="64"/>
      <c r="U39" s="64"/>
      <c r="V39" s="64"/>
      <c r="W39" s="24"/>
      <c r="AA39" s="212"/>
    </row>
    <row r="40" spans="1:27" ht="12.75" customHeight="1" x14ac:dyDescent="0.25">
      <c r="A40" s="11"/>
      <c r="B40" s="42"/>
      <c r="C40" s="304" t="s">
        <v>31</v>
      </c>
      <c r="D40" s="305"/>
      <c r="E40" s="305"/>
      <c r="F40" s="305"/>
      <c r="G40" s="305"/>
      <c r="H40" s="73"/>
      <c r="I40" s="73"/>
      <c r="J40" s="170"/>
      <c r="K40" s="73"/>
      <c r="L40" s="108" t="b">
        <v>0</v>
      </c>
      <c r="M40" s="107">
        <f>SUM(M35:M38)</f>
        <v>0</v>
      </c>
      <c r="N40" s="107">
        <f>SUM(N35:N38)</f>
        <v>0</v>
      </c>
      <c r="O40" s="107"/>
      <c r="P40" s="169">
        <f>SUM(P35:P38)</f>
        <v>2000</v>
      </c>
      <c r="Q40" s="106"/>
      <c r="R40" s="254"/>
      <c r="S40" s="255"/>
      <c r="T40" s="255" t="s">
        <v>30</v>
      </c>
      <c r="U40" s="256" t="s">
        <v>30</v>
      </c>
      <c r="V40" s="105"/>
      <c r="W40" s="24"/>
      <c r="AA40" s="217"/>
    </row>
    <row r="41" spans="1:27" ht="31.5" customHeight="1" x14ac:dyDescent="0.25">
      <c r="A41" s="11"/>
      <c r="B41" s="37"/>
      <c r="C41" s="192">
        <v>5</v>
      </c>
      <c r="D41" s="372" t="s">
        <v>40</v>
      </c>
      <c r="E41" s="372"/>
      <c r="F41" s="372"/>
      <c r="G41" s="372"/>
      <c r="H41" s="372"/>
      <c r="I41" s="372"/>
      <c r="J41" s="372"/>
      <c r="K41" s="319"/>
      <c r="L41" s="104"/>
      <c r="M41" s="104"/>
      <c r="N41" s="104"/>
      <c r="O41" s="103"/>
      <c r="P41" s="193" t="s">
        <v>28</v>
      </c>
      <c r="Q41" s="102"/>
      <c r="R41" s="101"/>
      <c r="S41" s="101"/>
      <c r="T41" s="243" t="s">
        <v>30</v>
      </c>
      <c r="U41" s="244" t="s">
        <v>30</v>
      </c>
      <c r="V41" s="64"/>
      <c r="W41" s="24"/>
      <c r="AA41" s="194" t="s">
        <v>29</v>
      </c>
    </row>
    <row r="42" spans="1:27" ht="12.6" customHeight="1" x14ac:dyDescent="0.25">
      <c r="A42" s="11"/>
      <c r="B42" s="37"/>
      <c r="C42" s="98"/>
      <c r="D42" s="324" t="s">
        <v>41</v>
      </c>
      <c r="E42" s="325"/>
      <c r="F42" s="325"/>
      <c r="G42" s="325"/>
      <c r="H42" s="325"/>
      <c r="I42" s="325"/>
      <c r="J42" s="325"/>
      <c r="K42" s="326"/>
      <c r="L42" s="100"/>
      <c r="M42" s="100"/>
      <c r="N42" s="100"/>
      <c r="O42" s="96"/>
      <c r="P42" s="277">
        <f>ROUND((SUM(N18,N27,N33,N40))*0.09, 0)</f>
        <v>0</v>
      </c>
      <c r="Q42" s="99"/>
      <c r="R42" s="9"/>
      <c r="S42" s="9"/>
      <c r="T42" s="9"/>
      <c r="U42" s="9"/>
      <c r="V42" s="9"/>
      <c r="W42" s="24"/>
      <c r="AA42" s="209"/>
    </row>
    <row r="43" spans="1:27" ht="12.6" customHeight="1" x14ac:dyDescent="0.25">
      <c r="A43" s="11"/>
      <c r="B43" s="37"/>
      <c r="C43" s="98"/>
      <c r="D43" s="324" t="s">
        <v>42</v>
      </c>
      <c r="E43" s="325"/>
      <c r="F43" s="325"/>
      <c r="G43" s="325"/>
      <c r="H43" s="325"/>
      <c r="I43" s="325"/>
      <c r="J43" s="325"/>
      <c r="K43" s="326"/>
      <c r="L43" s="188"/>
      <c r="M43" s="188"/>
      <c r="N43" s="188"/>
      <c r="O43" s="96"/>
      <c r="P43" s="277"/>
      <c r="Q43" s="99"/>
      <c r="R43" s="9"/>
      <c r="S43" s="9"/>
      <c r="T43" s="9"/>
      <c r="U43" s="9"/>
      <c r="V43" s="9"/>
      <c r="W43" s="24"/>
      <c r="AA43" s="209"/>
    </row>
    <row r="44" spans="1:27" ht="12.6" customHeight="1" x14ac:dyDescent="0.25">
      <c r="A44" s="11"/>
      <c r="B44" s="37"/>
      <c r="C44" s="98"/>
      <c r="D44" s="312" t="s">
        <v>43</v>
      </c>
      <c r="E44" s="313"/>
      <c r="F44" s="313"/>
      <c r="G44" s="313"/>
      <c r="H44" s="313"/>
      <c r="I44" s="313"/>
      <c r="J44" s="313"/>
      <c r="K44" s="314"/>
      <c r="L44" s="188" t="b">
        <v>1</v>
      </c>
      <c r="M44" s="188"/>
      <c r="N44" s="188"/>
      <c r="O44" s="96"/>
      <c r="P44" s="210">
        <v>0</v>
      </c>
      <c r="Q44" s="99"/>
      <c r="R44" s="9"/>
      <c r="S44" s="9"/>
      <c r="T44" s="9"/>
      <c r="U44" s="9"/>
      <c r="V44" s="9"/>
      <c r="W44" s="24"/>
      <c r="AA44" s="209"/>
    </row>
    <row r="45" spans="1:27" ht="12.6" customHeight="1" x14ac:dyDescent="0.25">
      <c r="A45" s="11"/>
      <c r="B45" s="37"/>
      <c r="C45" s="98"/>
      <c r="D45" s="312" t="s">
        <v>44</v>
      </c>
      <c r="E45" s="313"/>
      <c r="F45" s="313"/>
      <c r="G45" s="313"/>
      <c r="H45" s="313"/>
      <c r="I45" s="313"/>
      <c r="J45" s="313"/>
      <c r="K45" s="314"/>
      <c r="L45" s="188"/>
      <c r="M45" s="188"/>
      <c r="N45" s="188"/>
      <c r="O45" s="96"/>
      <c r="P45" s="210">
        <v>0</v>
      </c>
      <c r="Q45" s="99"/>
      <c r="R45" s="9"/>
      <c r="S45" s="9"/>
      <c r="T45" s="9"/>
      <c r="U45" s="9"/>
      <c r="V45" s="9"/>
      <c r="W45" s="24"/>
      <c r="AA45" s="209"/>
    </row>
    <row r="46" spans="1:27" ht="12.6" customHeight="1" x14ac:dyDescent="0.25">
      <c r="A46" s="11"/>
      <c r="B46" s="37"/>
      <c r="C46" s="98"/>
      <c r="D46" s="312" t="s">
        <v>45</v>
      </c>
      <c r="E46" s="313"/>
      <c r="F46" s="313"/>
      <c r="G46" s="313"/>
      <c r="H46" s="313"/>
      <c r="I46" s="313"/>
      <c r="J46" s="313"/>
      <c r="K46" s="314"/>
      <c r="L46" s="97" t="b">
        <v>1</v>
      </c>
      <c r="M46" s="97"/>
      <c r="N46" s="97"/>
      <c r="O46" s="96"/>
      <c r="P46" s="210">
        <v>0</v>
      </c>
      <c r="Q46" s="99"/>
      <c r="R46" s="9"/>
      <c r="S46" s="9"/>
      <c r="T46" s="9"/>
      <c r="U46" s="9"/>
      <c r="V46" s="9"/>
      <c r="W46" s="24"/>
      <c r="AA46" s="209"/>
    </row>
    <row r="47" spans="1:27" ht="18" hidden="1" customHeight="1" x14ac:dyDescent="0.25">
      <c r="A47" s="11"/>
      <c r="B47" s="37"/>
      <c r="C47" s="98"/>
      <c r="D47" s="315" t="s">
        <v>46</v>
      </c>
      <c r="E47" s="316"/>
      <c r="F47" s="316"/>
      <c r="G47" s="316"/>
      <c r="H47" s="316"/>
      <c r="I47" s="316"/>
      <c r="J47" s="316"/>
      <c r="K47" s="317"/>
      <c r="L47" s="97"/>
      <c r="M47" s="97"/>
      <c r="N47" s="97"/>
      <c r="O47" s="96"/>
      <c r="P47" s="211"/>
      <c r="Q47" s="49"/>
      <c r="R47" s="9"/>
      <c r="S47" s="9"/>
      <c r="T47" s="9"/>
      <c r="U47" s="9"/>
      <c r="V47" s="9"/>
      <c r="W47" s="24"/>
      <c r="AA47" s="23"/>
    </row>
    <row r="48" spans="1:27" ht="8.1" customHeight="1" x14ac:dyDescent="0.25">
      <c r="A48" s="11"/>
      <c r="B48" s="37"/>
      <c r="C48" s="52"/>
      <c r="D48" s="14"/>
      <c r="E48" s="95"/>
      <c r="F48" s="95"/>
      <c r="G48" s="95"/>
      <c r="H48" s="95"/>
      <c r="I48" s="95"/>
      <c r="J48" s="10"/>
      <c r="K48" s="51"/>
      <c r="L48" s="10"/>
      <c r="M48" s="10"/>
      <c r="N48" s="10"/>
      <c r="O48" s="46"/>
      <c r="P48" s="94"/>
      <c r="Q48" s="93"/>
      <c r="R48" s="9"/>
      <c r="S48" s="9"/>
      <c r="T48" s="9"/>
      <c r="U48" s="9"/>
      <c r="V48" s="9"/>
      <c r="W48" s="24"/>
      <c r="AA48" s="212"/>
    </row>
    <row r="49" spans="1:27" ht="12.75" customHeight="1" x14ac:dyDescent="0.25">
      <c r="A49" s="43"/>
      <c r="B49" s="42"/>
      <c r="C49" s="361" t="s">
        <v>31</v>
      </c>
      <c r="D49" s="362"/>
      <c r="E49" s="362"/>
      <c r="F49" s="362"/>
      <c r="G49" s="362"/>
      <c r="H49" s="213"/>
      <c r="I49" s="213"/>
      <c r="J49" s="214"/>
      <c r="K49" s="214"/>
      <c r="L49" s="214"/>
      <c r="M49" s="214"/>
      <c r="N49" s="214"/>
      <c r="O49" s="214"/>
      <c r="P49" s="215">
        <f>SUM(P42:P43)</f>
        <v>0</v>
      </c>
      <c r="Q49" s="69"/>
      <c r="R49" s="216"/>
      <c r="S49" s="216"/>
      <c r="T49" s="216"/>
      <c r="U49" s="216"/>
      <c r="V49" s="216"/>
      <c r="W49" s="38"/>
      <c r="AA49" s="217"/>
    </row>
    <row r="50" spans="1:27" ht="29.25" customHeight="1" x14ac:dyDescent="0.25">
      <c r="A50" s="11"/>
      <c r="B50" s="37"/>
      <c r="C50" s="192">
        <v>6</v>
      </c>
      <c r="D50" s="191" t="s">
        <v>47</v>
      </c>
      <c r="E50" s="81"/>
      <c r="F50" s="81"/>
      <c r="G50" s="81"/>
      <c r="H50" s="81"/>
      <c r="I50" s="92" t="s">
        <v>36</v>
      </c>
      <c r="J50" s="92" t="s">
        <v>37</v>
      </c>
      <c r="K50" s="246"/>
      <c r="L50" s="91"/>
      <c r="M50" s="91"/>
      <c r="N50" s="91"/>
      <c r="O50" s="90"/>
      <c r="P50" s="193" t="s">
        <v>28</v>
      </c>
      <c r="Q50" s="53"/>
      <c r="R50" s="89"/>
      <c r="S50" s="89"/>
      <c r="T50" s="89"/>
      <c r="U50" s="89"/>
      <c r="V50" s="89"/>
      <c r="W50" s="24"/>
      <c r="AA50" s="194" t="s">
        <v>29</v>
      </c>
    </row>
    <row r="51" spans="1:27" ht="12.6" customHeight="1" x14ac:dyDescent="0.25">
      <c r="A51" s="11"/>
      <c r="B51" s="37"/>
      <c r="C51" s="52"/>
      <c r="D51" s="306" t="s">
        <v>48</v>
      </c>
      <c r="E51" s="307"/>
      <c r="F51" s="307"/>
      <c r="G51" s="308"/>
      <c r="H51" s="10"/>
      <c r="I51" s="218" t="s">
        <v>39</v>
      </c>
      <c r="J51" s="207"/>
      <c r="K51" s="51"/>
      <c r="L51" s="10"/>
      <c r="M51" s="10"/>
      <c r="N51" s="10"/>
      <c r="O51" s="50"/>
      <c r="P51" s="208">
        <f>'PreK-12 Calc'!D23</f>
        <v>10000</v>
      </c>
      <c r="Q51" s="49"/>
      <c r="R51" s="9"/>
      <c r="S51" s="9"/>
      <c r="T51" s="9"/>
      <c r="U51" s="9"/>
      <c r="V51" s="9"/>
      <c r="W51" s="24"/>
      <c r="AA51" s="209"/>
    </row>
    <row r="52" spans="1:27" ht="12.6" customHeight="1" x14ac:dyDescent="0.25">
      <c r="A52" s="11"/>
      <c r="B52" s="37"/>
      <c r="C52" s="52"/>
      <c r="D52" s="306" t="s">
        <v>49</v>
      </c>
      <c r="E52" s="307"/>
      <c r="F52" s="307"/>
      <c r="G52" s="308"/>
      <c r="H52" s="10"/>
      <c r="I52" s="218" t="s">
        <v>39</v>
      </c>
      <c r="J52" s="207"/>
      <c r="K52" s="51"/>
      <c r="L52" s="10" t="b">
        <v>0</v>
      </c>
      <c r="M52" s="10"/>
      <c r="N52" s="10"/>
      <c r="O52" s="50"/>
      <c r="P52" s="208">
        <f>'PreK-12 Calc'!D26</f>
        <v>19000</v>
      </c>
      <c r="Q52" s="49"/>
      <c r="R52" s="9"/>
      <c r="S52" s="9"/>
      <c r="T52" s="9" t="s">
        <v>30</v>
      </c>
      <c r="U52" s="9"/>
      <c r="V52" s="9"/>
      <c r="W52" s="24"/>
      <c r="AA52" s="209"/>
    </row>
    <row r="53" spans="1:27" ht="12.6" customHeight="1" x14ac:dyDescent="0.25">
      <c r="A53" s="11"/>
      <c r="B53" s="37"/>
      <c r="C53" s="52"/>
      <c r="D53" s="306" t="s">
        <v>50</v>
      </c>
      <c r="E53" s="307"/>
      <c r="F53" s="307"/>
      <c r="G53" s="308"/>
      <c r="H53" s="10"/>
      <c r="I53" s="218" t="s">
        <v>39</v>
      </c>
      <c r="J53" s="207"/>
      <c r="K53" s="51"/>
      <c r="L53" s="10"/>
      <c r="M53" s="10"/>
      <c r="N53" s="10"/>
      <c r="O53" s="50"/>
      <c r="P53" s="229">
        <f>('PreK-12 Calc'!D16)</f>
        <v>0</v>
      </c>
      <c r="Q53" s="49"/>
      <c r="R53" s="9"/>
      <c r="S53" s="9"/>
      <c r="T53" s="9"/>
      <c r="U53" s="9"/>
      <c r="V53" s="9"/>
      <c r="W53" s="24"/>
      <c r="AA53" s="209"/>
    </row>
    <row r="54" spans="1:27" ht="12.6" customHeight="1" x14ac:dyDescent="0.25">
      <c r="A54" s="11"/>
      <c r="B54" s="37"/>
      <c r="C54" s="52"/>
      <c r="D54" s="301"/>
      <c r="E54" s="302"/>
      <c r="F54" s="302"/>
      <c r="G54" s="303"/>
      <c r="H54" s="10"/>
      <c r="I54" s="206"/>
      <c r="J54" s="196"/>
      <c r="K54" s="51"/>
      <c r="L54" s="10"/>
      <c r="M54" s="10"/>
      <c r="N54" s="10"/>
      <c r="O54" s="50"/>
      <c r="P54" s="197">
        <v>0</v>
      </c>
      <c r="Q54" s="49"/>
      <c r="R54" s="9"/>
      <c r="S54" s="9"/>
      <c r="T54" s="9"/>
      <c r="U54" s="9"/>
      <c r="V54" s="9"/>
      <c r="W54" s="24"/>
      <c r="AA54" s="198"/>
    </row>
    <row r="55" spans="1:27" ht="12.6" customHeight="1" x14ac:dyDescent="0.25">
      <c r="A55" s="11"/>
      <c r="B55" s="37"/>
      <c r="C55" s="52"/>
      <c r="D55" s="301"/>
      <c r="E55" s="302"/>
      <c r="F55" s="302"/>
      <c r="G55" s="303"/>
      <c r="H55" s="10"/>
      <c r="I55" s="206"/>
      <c r="J55" s="196"/>
      <c r="K55" s="51"/>
      <c r="L55" s="10"/>
      <c r="M55" s="10"/>
      <c r="N55" s="10"/>
      <c r="O55" s="50"/>
      <c r="P55" s="197">
        <v>0</v>
      </c>
      <c r="Q55" s="49"/>
      <c r="R55" s="9"/>
      <c r="S55" s="9"/>
      <c r="T55" s="9" t="s">
        <v>30</v>
      </c>
      <c r="U55" s="9"/>
      <c r="V55" s="9"/>
      <c r="W55" s="24"/>
      <c r="AA55" s="198"/>
    </row>
    <row r="56" spans="1:27" ht="12.6" customHeight="1" x14ac:dyDescent="0.25">
      <c r="A56" s="11"/>
      <c r="B56" s="37"/>
      <c r="C56" s="52"/>
      <c r="D56" s="301"/>
      <c r="E56" s="302"/>
      <c r="F56" s="302"/>
      <c r="G56" s="303"/>
      <c r="H56" s="10"/>
      <c r="I56" s="206"/>
      <c r="J56" s="196"/>
      <c r="K56" s="51"/>
      <c r="L56" s="10"/>
      <c r="M56" s="10"/>
      <c r="N56" s="10"/>
      <c r="O56" s="50"/>
      <c r="P56" s="197">
        <v>0</v>
      </c>
      <c r="Q56" s="49"/>
      <c r="R56" s="9"/>
      <c r="S56" s="9"/>
      <c r="T56" s="9" t="s">
        <v>30</v>
      </c>
      <c r="U56" s="9"/>
      <c r="V56" s="9"/>
      <c r="W56" s="24"/>
      <c r="AA56" s="198"/>
    </row>
    <row r="57" spans="1:27" ht="8.1" customHeight="1" x14ac:dyDescent="0.25">
      <c r="A57" s="11"/>
      <c r="B57" s="37"/>
      <c r="C57" s="48"/>
      <c r="D57" s="88"/>
      <c r="E57" s="84"/>
      <c r="F57" s="84"/>
      <c r="G57" s="84"/>
      <c r="H57" s="84"/>
      <c r="I57" s="84"/>
      <c r="J57" s="84"/>
      <c r="K57" s="47"/>
      <c r="L57" s="10"/>
      <c r="M57" s="10"/>
      <c r="N57" s="10"/>
      <c r="O57" s="46"/>
      <c r="P57" s="87"/>
      <c r="Q57" s="82"/>
      <c r="R57" s="9"/>
      <c r="S57" s="9"/>
      <c r="T57" s="9"/>
      <c r="U57" s="9"/>
      <c r="V57" s="9"/>
      <c r="W57" s="24"/>
      <c r="AA57" s="212"/>
    </row>
    <row r="58" spans="1:27" ht="12.75" customHeight="1" x14ac:dyDescent="0.25">
      <c r="A58" s="43"/>
      <c r="B58" s="42"/>
      <c r="C58" s="304" t="s">
        <v>31</v>
      </c>
      <c r="D58" s="305"/>
      <c r="E58" s="305"/>
      <c r="F58" s="305"/>
      <c r="G58" s="305"/>
      <c r="H58" s="73"/>
      <c r="I58" s="73"/>
      <c r="J58" s="72"/>
      <c r="K58" s="72"/>
      <c r="L58" s="71"/>
      <c r="M58" s="71"/>
      <c r="N58" s="71"/>
      <c r="O58" s="71"/>
      <c r="P58" s="70">
        <f>SUM(P51:P56)</f>
        <v>29000</v>
      </c>
      <c r="Q58" s="69"/>
      <c r="R58" s="60"/>
      <c r="S58" s="60"/>
      <c r="T58" s="60"/>
      <c r="U58" s="60"/>
      <c r="V58" s="60"/>
      <c r="W58" s="38"/>
      <c r="AA58" s="217"/>
    </row>
    <row r="59" spans="1:27" ht="29.25" customHeight="1" x14ac:dyDescent="0.25">
      <c r="A59" s="86"/>
      <c r="B59" s="85"/>
      <c r="C59" s="192">
        <v>7</v>
      </c>
      <c r="D59" s="191" t="s">
        <v>51</v>
      </c>
      <c r="E59" s="81"/>
      <c r="F59" s="81"/>
      <c r="G59" s="81"/>
      <c r="H59" s="35"/>
      <c r="I59" s="35"/>
      <c r="J59" s="35"/>
      <c r="K59" s="266"/>
      <c r="L59" s="10"/>
      <c r="M59" s="10"/>
      <c r="N59" s="10"/>
      <c r="O59" s="50"/>
      <c r="P59" s="193" t="s">
        <v>28</v>
      </c>
      <c r="Q59" s="53"/>
      <c r="R59" s="9"/>
      <c r="S59" s="9"/>
      <c r="T59" s="9"/>
      <c r="U59" s="9"/>
      <c r="V59" s="9"/>
      <c r="W59" s="24"/>
      <c r="AA59" s="194" t="s">
        <v>29</v>
      </c>
    </row>
    <row r="60" spans="1:27" ht="12.6" customHeight="1" x14ac:dyDescent="0.25">
      <c r="A60" s="86"/>
      <c r="B60" s="85"/>
      <c r="C60" s="52"/>
      <c r="D60" s="297" t="s">
        <v>52</v>
      </c>
      <c r="E60" s="298"/>
      <c r="F60" s="298"/>
      <c r="G60" s="298"/>
      <c r="H60" s="299"/>
      <c r="I60" s="299"/>
      <c r="J60" s="300"/>
      <c r="K60" s="51"/>
      <c r="L60" s="10"/>
      <c r="M60" s="10"/>
      <c r="N60" s="10"/>
      <c r="O60" s="50"/>
      <c r="P60" s="197">
        <f>'[1]FC508 A Calculations'!D13</f>
        <v>0</v>
      </c>
      <c r="Q60" s="49"/>
      <c r="R60" s="9"/>
      <c r="S60" s="9"/>
      <c r="T60" s="9"/>
      <c r="U60" s="9"/>
      <c r="V60" s="9"/>
      <c r="W60" s="24"/>
      <c r="AA60" s="276"/>
    </row>
    <row r="61" spans="1:27" ht="12.6" customHeight="1" x14ac:dyDescent="0.25">
      <c r="A61" s="86"/>
      <c r="B61" s="85"/>
      <c r="C61" s="52"/>
      <c r="D61" s="297"/>
      <c r="E61" s="298"/>
      <c r="F61" s="298"/>
      <c r="G61" s="298"/>
      <c r="H61" s="299"/>
      <c r="I61" s="299"/>
      <c r="J61" s="300"/>
      <c r="K61" s="51"/>
      <c r="L61" s="10"/>
      <c r="M61" s="10"/>
      <c r="N61" s="10"/>
      <c r="O61" s="50"/>
      <c r="P61" s="197">
        <f>'[1]FC508 A Calculations'!D17</f>
        <v>0</v>
      </c>
      <c r="Q61" s="49"/>
      <c r="R61" s="9"/>
      <c r="S61" s="9"/>
      <c r="T61" s="9"/>
      <c r="U61" s="9"/>
      <c r="V61" s="9"/>
      <c r="W61" s="24"/>
      <c r="AA61" s="219"/>
    </row>
    <row r="62" spans="1:27" ht="12.6" customHeight="1" x14ac:dyDescent="0.25">
      <c r="A62" s="86"/>
      <c r="B62" s="85"/>
      <c r="C62" s="52"/>
      <c r="D62" s="297"/>
      <c r="E62" s="298"/>
      <c r="F62" s="298"/>
      <c r="G62" s="298"/>
      <c r="H62" s="299"/>
      <c r="I62" s="299"/>
      <c r="J62" s="300"/>
      <c r="K62" s="51"/>
      <c r="L62" s="10"/>
      <c r="M62" s="10"/>
      <c r="N62" s="10"/>
      <c r="O62" s="50"/>
      <c r="P62" s="197">
        <v>0</v>
      </c>
      <c r="Q62" s="49"/>
      <c r="R62" s="9"/>
      <c r="S62" s="9"/>
      <c r="T62" s="9" t="s">
        <v>53</v>
      </c>
      <c r="U62" s="9"/>
      <c r="V62" s="9"/>
      <c r="W62" s="24"/>
      <c r="AA62" s="198"/>
    </row>
    <row r="63" spans="1:27" ht="12.6" customHeight="1" x14ac:dyDescent="0.25">
      <c r="A63" s="86"/>
      <c r="B63" s="85"/>
      <c r="C63" s="52"/>
      <c r="D63" s="297"/>
      <c r="E63" s="298"/>
      <c r="F63" s="298"/>
      <c r="G63" s="298"/>
      <c r="H63" s="299"/>
      <c r="I63" s="299"/>
      <c r="J63" s="300"/>
      <c r="K63" s="51"/>
      <c r="L63" s="10"/>
      <c r="M63" s="10"/>
      <c r="N63" s="10"/>
      <c r="O63" s="50"/>
      <c r="P63" s="197">
        <v>0</v>
      </c>
      <c r="Q63" s="49"/>
      <c r="R63" s="9"/>
      <c r="S63" s="9"/>
      <c r="T63" s="9" t="s">
        <v>30</v>
      </c>
      <c r="U63" s="9"/>
      <c r="V63" s="9"/>
      <c r="W63" s="24"/>
      <c r="AA63" s="198"/>
    </row>
    <row r="64" spans="1:27" ht="9.9499999999999993" customHeight="1" x14ac:dyDescent="0.25">
      <c r="A64" s="11"/>
      <c r="B64" s="37"/>
      <c r="C64" s="48"/>
      <c r="D64" s="360"/>
      <c r="E64" s="360"/>
      <c r="F64" s="360"/>
      <c r="G64" s="84"/>
      <c r="H64" s="84"/>
      <c r="I64" s="84"/>
      <c r="J64" s="84"/>
      <c r="K64" s="47"/>
      <c r="L64" s="10"/>
      <c r="M64" s="10"/>
      <c r="N64" s="10"/>
      <c r="O64" s="46"/>
      <c r="P64" s="83"/>
      <c r="Q64" s="82"/>
      <c r="R64" s="9"/>
      <c r="S64" s="9"/>
      <c r="T64" s="9"/>
      <c r="U64" s="9"/>
      <c r="V64" s="9"/>
      <c r="W64" s="24"/>
      <c r="AA64" s="212"/>
    </row>
    <row r="65" spans="1:27" ht="12.75" customHeight="1" x14ac:dyDescent="0.25">
      <c r="A65" s="43"/>
      <c r="B65" s="42"/>
      <c r="C65" s="304" t="s">
        <v>31</v>
      </c>
      <c r="D65" s="305"/>
      <c r="E65" s="305"/>
      <c r="F65" s="305"/>
      <c r="G65" s="305"/>
      <c r="H65" s="73"/>
      <c r="I65" s="73"/>
      <c r="J65" s="72"/>
      <c r="K65" s="72"/>
      <c r="L65" s="71"/>
      <c r="M65" s="71"/>
      <c r="N65" s="71"/>
      <c r="O65" s="71"/>
      <c r="P65" s="70">
        <f>SUM(P60:P63)</f>
        <v>0</v>
      </c>
      <c r="Q65" s="69"/>
      <c r="R65" s="60"/>
      <c r="S65" s="60"/>
      <c r="T65" s="60"/>
      <c r="U65" s="60"/>
      <c r="V65" s="60"/>
      <c r="W65" s="38"/>
      <c r="AA65" s="217"/>
    </row>
    <row r="66" spans="1:27" ht="30" customHeight="1" x14ac:dyDescent="0.25">
      <c r="A66" s="11"/>
      <c r="B66" s="37"/>
      <c r="C66" s="192">
        <v>8</v>
      </c>
      <c r="D66" s="191" t="s">
        <v>54</v>
      </c>
      <c r="E66" s="81"/>
      <c r="F66" s="81"/>
      <c r="G66" s="81"/>
      <c r="H66" s="81"/>
      <c r="I66" s="81"/>
      <c r="J66" s="81"/>
      <c r="K66" s="266"/>
      <c r="L66" s="10"/>
      <c r="M66" s="10"/>
      <c r="N66" s="10"/>
      <c r="O66" s="50"/>
      <c r="P66" s="193" t="s">
        <v>28</v>
      </c>
      <c r="Q66" s="53"/>
      <c r="R66" s="9"/>
      <c r="S66" s="9"/>
      <c r="T66" s="9"/>
      <c r="U66" s="9"/>
      <c r="V66" s="9"/>
      <c r="W66" s="24"/>
      <c r="AA66" s="194" t="s">
        <v>29</v>
      </c>
    </row>
    <row r="67" spans="1:27" ht="12.6" customHeight="1" x14ac:dyDescent="0.25">
      <c r="A67" s="11"/>
      <c r="B67" s="37"/>
      <c r="C67" s="52"/>
      <c r="D67" s="364"/>
      <c r="E67" s="365"/>
      <c r="F67" s="365"/>
      <c r="G67" s="365"/>
      <c r="H67" s="365"/>
      <c r="I67" s="365"/>
      <c r="J67" s="365"/>
      <c r="K67" s="51"/>
      <c r="L67" s="10"/>
      <c r="M67" s="10"/>
      <c r="N67" s="10"/>
      <c r="O67" s="50"/>
      <c r="P67" s="197">
        <v>0</v>
      </c>
      <c r="Q67" s="49"/>
      <c r="R67" s="9"/>
      <c r="S67" s="9"/>
      <c r="T67" s="9"/>
      <c r="U67" s="9"/>
      <c r="V67" s="9"/>
      <c r="W67" s="24"/>
      <c r="AA67" s="198"/>
    </row>
    <row r="68" spans="1:27" ht="12.6" customHeight="1" x14ac:dyDescent="0.25">
      <c r="A68" s="11"/>
      <c r="B68" s="37"/>
      <c r="C68" s="52"/>
      <c r="D68" s="364"/>
      <c r="E68" s="365"/>
      <c r="F68" s="365"/>
      <c r="G68" s="365"/>
      <c r="H68" s="365"/>
      <c r="I68" s="365"/>
      <c r="J68" s="365"/>
      <c r="K68" s="51"/>
      <c r="L68" s="10"/>
      <c r="M68" s="10"/>
      <c r="N68" s="10"/>
      <c r="O68" s="50"/>
      <c r="P68" s="197">
        <v>0</v>
      </c>
      <c r="Q68" s="49"/>
      <c r="R68" s="9"/>
      <c r="S68" s="9"/>
      <c r="T68" s="9"/>
      <c r="U68" s="9"/>
      <c r="V68" s="9"/>
      <c r="W68" s="24"/>
      <c r="AA68" s="198"/>
    </row>
    <row r="69" spans="1:27" ht="12.6" customHeight="1" x14ac:dyDescent="0.25">
      <c r="A69" s="11"/>
      <c r="B69" s="37"/>
      <c r="C69" s="52"/>
      <c r="D69" s="364"/>
      <c r="E69" s="365"/>
      <c r="F69" s="365"/>
      <c r="G69" s="365"/>
      <c r="H69" s="365"/>
      <c r="I69" s="365"/>
      <c r="J69" s="365"/>
      <c r="K69" s="51"/>
      <c r="L69" s="10"/>
      <c r="M69" s="10"/>
      <c r="N69" s="10"/>
      <c r="O69" s="50"/>
      <c r="P69" s="197">
        <v>0</v>
      </c>
      <c r="Q69" s="49"/>
      <c r="R69" s="9"/>
      <c r="S69" s="9"/>
      <c r="T69" s="9"/>
      <c r="U69" s="9"/>
      <c r="V69" s="9"/>
      <c r="W69" s="24"/>
      <c r="AA69" s="198"/>
    </row>
    <row r="70" spans="1:27" ht="12.6" customHeight="1" x14ac:dyDescent="0.25">
      <c r="A70" s="11"/>
      <c r="B70" s="37"/>
      <c r="C70" s="52"/>
      <c r="D70" s="364"/>
      <c r="E70" s="365"/>
      <c r="F70" s="365"/>
      <c r="G70" s="365"/>
      <c r="H70" s="365"/>
      <c r="I70" s="365"/>
      <c r="J70" s="365"/>
      <c r="K70" s="51"/>
      <c r="L70" s="10"/>
      <c r="M70" s="10"/>
      <c r="N70" s="10"/>
      <c r="O70" s="50"/>
      <c r="P70" s="197">
        <v>0</v>
      </c>
      <c r="Q70" s="49"/>
      <c r="R70" s="9"/>
      <c r="S70" s="9"/>
      <c r="T70" s="9"/>
      <c r="U70" s="9"/>
      <c r="V70" s="9"/>
      <c r="W70" s="24"/>
      <c r="AA70" s="198"/>
    </row>
    <row r="71" spans="1:27" ht="12.75" customHeight="1" x14ac:dyDescent="0.25">
      <c r="A71" s="11"/>
      <c r="B71" s="37"/>
      <c r="C71" s="48"/>
      <c r="D71" s="84"/>
      <c r="E71" s="84"/>
      <c r="F71" s="84"/>
      <c r="G71" s="84"/>
      <c r="H71" s="84"/>
      <c r="I71" s="84"/>
      <c r="J71" s="84"/>
      <c r="K71" s="47"/>
      <c r="L71" s="10"/>
      <c r="M71" s="10"/>
      <c r="N71" s="10"/>
      <c r="O71" s="46"/>
      <c r="P71" s="75"/>
      <c r="Q71" s="74"/>
      <c r="R71" s="9"/>
      <c r="S71" s="9"/>
      <c r="T71" s="9"/>
      <c r="U71" s="9"/>
      <c r="V71" s="9"/>
      <c r="W71" s="24"/>
      <c r="AA71" s="212"/>
    </row>
    <row r="72" spans="1:27" ht="12.75" customHeight="1" x14ac:dyDescent="0.25">
      <c r="A72" s="43"/>
      <c r="B72" s="42"/>
      <c r="C72" s="304" t="s">
        <v>31</v>
      </c>
      <c r="D72" s="305"/>
      <c r="E72" s="305"/>
      <c r="F72" s="305"/>
      <c r="G72" s="305"/>
      <c r="H72" s="73"/>
      <c r="I72" s="73"/>
      <c r="J72" s="72"/>
      <c r="K72" s="72"/>
      <c r="L72" s="71"/>
      <c r="M72" s="71"/>
      <c r="N72" s="71"/>
      <c r="O72" s="71"/>
      <c r="P72" s="70">
        <f>SUM(P67:P70)</f>
        <v>0</v>
      </c>
      <c r="Q72" s="69"/>
      <c r="R72" s="60"/>
      <c r="S72" s="60"/>
      <c r="T72" s="60"/>
      <c r="U72" s="60"/>
      <c r="V72" s="60"/>
      <c r="W72" s="38"/>
      <c r="AA72" s="217"/>
    </row>
    <row r="73" spans="1:27" ht="30" customHeight="1" x14ac:dyDescent="0.25">
      <c r="A73" s="11"/>
      <c r="B73" s="37"/>
      <c r="C73" s="192">
        <v>9</v>
      </c>
      <c r="D73" s="189" t="s">
        <v>55</v>
      </c>
      <c r="E73" s="80"/>
      <c r="F73" s="80"/>
      <c r="G73" s="80"/>
      <c r="H73" s="35"/>
      <c r="I73" s="79"/>
      <c r="J73" s="78"/>
      <c r="K73" s="266"/>
      <c r="L73" s="10"/>
      <c r="M73" s="10"/>
      <c r="N73" s="10"/>
      <c r="O73" s="50"/>
      <c r="P73" s="193" t="s">
        <v>28</v>
      </c>
      <c r="Q73" s="53"/>
      <c r="R73" s="9"/>
      <c r="S73" s="9"/>
      <c r="T73" s="9"/>
      <c r="U73" s="9"/>
      <c r="V73" s="9"/>
      <c r="W73" s="24"/>
      <c r="AA73" s="194" t="s">
        <v>29</v>
      </c>
    </row>
    <row r="74" spans="1:27" ht="12.6" customHeight="1" x14ac:dyDescent="0.25">
      <c r="A74" s="11"/>
      <c r="B74" s="37"/>
      <c r="C74" s="52"/>
      <c r="D74" s="364"/>
      <c r="E74" s="365"/>
      <c r="F74" s="365"/>
      <c r="G74" s="365"/>
      <c r="H74" s="365"/>
      <c r="I74" s="365"/>
      <c r="J74" s="365"/>
      <c r="K74" s="51"/>
      <c r="L74" s="10"/>
      <c r="M74" s="10"/>
      <c r="N74" s="10"/>
      <c r="O74" s="50"/>
      <c r="P74" s="220">
        <v>0</v>
      </c>
      <c r="Q74" s="77"/>
      <c r="R74" s="9"/>
      <c r="S74" s="9"/>
      <c r="T74" s="9"/>
      <c r="U74" s="9"/>
      <c r="V74" s="9"/>
      <c r="W74" s="24"/>
      <c r="AA74" s="198"/>
    </row>
    <row r="75" spans="1:27" ht="12.6" customHeight="1" x14ac:dyDescent="0.25">
      <c r="A75" s="11"/>
      <c r="B75" s="37"/>
      <c r="C75" s="52"/>
      <c r="D75" s="364"/>
      <c r="E75" s="365"/>
      <c r="F75" s="365"/>
      <c r="G75" s="365"/>
      <c r="H75" s="365"/>
      <c r="I75" s="365"/>
      <c r="J75" s="365"/>
      <c r="K75" s="51"/>
      <c r="L75" s="10"/>
      <c r="M75" s="10"/>
      <c r="N75" s="10"/>
      <c r="O75" s="50"/>
      <c r="P75" s="220">
        <v>0</v>
      </c>
      <c r="Q75" s="77"/>
      <c r="R75" s="9"/>
      <c r="S75" s="9"/>
      <c r="T75" s="9"/>
      <c r="U75" s="9"/>
      <c r="V75" s="9"/>
      <c r="W75" s="24"/>
      <c r="AA75" s="198"/>
    </row>
    <row r="76" spans="1:27" ht="12.6" customHeight="1" x14ac:dyDescent="0.25">
      <c r="A76" s="11"/>
      <c r="B76" s="37"/>
      <c r="C76" s="52"/>
      <c r="D76" s="364"/>
      <c r="E76" s="365"/>
      <c r="F76" s="365"/>
      <c r="G76" s="365"/>
      <c r="H76" s="365"/>
      <c r="I76" s="365"/>
      <c r="J76" s="365"/>
      <c r="K76" s="51"/>
      <c r="L76" s="10"/>
      <c r="M76" s="10"/>
      <c r="N76" s="10"/>
      <c r="O76" s="50"/>
      <c r="P76" s="220">
        <v>0</v>
      </c>
      <c r="Q76" s="77"/>
      <c r="R76" s="9"/>
      <c r="S76" s="9"/>
      <c r="T76" s="9"/>
      <c r="U76" s="9"/>
      <c r="V76" s="9"/>
      <c r="W76" s="24"/>
      <c r="AA76" s="198"/>
    </row>
    <row r="77" spans="1:27" ht="12.6" customHeight="1" x14ac:dyDescent="0.25">
      <c r="A77" s="11"/>
      <c r="B77" s="37"/>
      <c r="C77" s="52"/>
      <c r="D77" s="364"/>
      <c r="E77" s="365"/>
      <c r="F77" s="365"/>
      <c r="G77" s="365"/>
      <c r="H77" s="365"/>
      <c r="I77" s="365"/>
      <c r="J77" s="365"/>
      <c r="K77" s="51"/>
      <c r="L77" s="10"/>
      <c r="M77" s="10"/>
      <c r="N77" s="10"/>
      <c r="O77" s="50"/>
      <c r="P77" s="220">
        <v>0</v>
      </c>
      <c r="Q77" s="77"/>
      <c r="R77" s="9"/>
      <c r="S77" s="9"/>
      <c r="T77" s="9"/>
      <c r="U77" s="9"/>
      <c r="V77" s="9"/>
      <c r="W77" s="24"/>
      <c r="AA77" s="198"/>
    </row>
    <row r="78" spans="1:27" ht="12.75" customHeight="1" x14ac:dyDescent="0.25">
      <c r="A78" s="11"/>
      <c r="B78" s="37"/>
      <c r="C78" s="48"/>
      <c r="D78" s="84"/>
      <c r="E78" s="84"/>
      <c r="F78" s="84"/>
      <c r="G78" s="84"/>
      <c r="H78" s="84"/>
      <c r="I78" s="76"/>
      <c r="J78" s="76"/>
      <c r="K78" s="47"/>
      <c r="L78" s="10"/>
      <c r="M78" s="10"/>
      <c r="N78" s="10"/>
      <c r="O78" s="46"/>
      <c r="P78" s="75"/>
      <c r="Q78" s="74"/>
      <c r="R78" s="9"/>
      <c r="S78" s="9"/>
      <c r="T78" s="9"/>
      <c r="U78" s="9"/>
      <c r="V78" s="9"/>
      <c r="W78" s="24"/>
      <c r="AA78" s="212"/>
    </row>
    <row r="79" spans="1:27" ht="12.75" customHeight="1" x14ac:dyDescent="0.25">
      <c r="A79" s="43"/>
      <c r="B79" s="42"/>
      <c r="C79" s="304" t="s">
        <v>31</v>
      </c>
      <c r="D79" s="305"/>
      <c r="E79" s="305"/>
      <c r="F79" s="305"/>
      <c r="G79" s="305"/>
      <c r="H79" s="73"/>
      <c r="I79" s="73"/>
      <c r="J79" s="72"/>
      <c r="K79" s="72"/>
      <c r="L79" s="71"/>
      <c r="M79" s="71"/>
      <c r="N79" s="71"/>
      <c r="O79" s="71"/>
      <c r="P79" s="70">
        <f>SUM(P74:P77)</f>
        <v>0</v>
      </c>
      <c r="Q79" s="69"/>
      <c r="R79" s="60"/>
      <c r="S79" s="60"/>
      <c r="T79" s="60"/>
      <c r="U79" s="60"/>
      <c r="V79" s="60"/>
      <c r="W79" s="38"/>
      <c r="AA79" s="217"/>
    </row>
    <row r="80" spans="1:27" ht="15.75" customHeight="1" x14ac:dyDescent="0.25">
      <c r="A80" s="43"/>
      <c r="B80" s="42"/>
      <c r="C80" s="221"/>
      <c r="D80" s="189"/>
      <c r="E80" s="189"/>
      <c r="F80" s="189"/>
      <c r="G80" s="189"/>
      <c r="H80" s="68"/>
      <c r="I80" s="68" t="s">
        <v>56</v>
      </c>
      <c r="J80" s="67"/>
      <c r="K80" s="273"/>
      <c r="L80" s="66"/>
      <c r="M80" s="66"/>
      <c r="N80" s="66"/>
      <c r="O80" s="65"/>
      <c r="P80" s="222"/>
      <c r="Q80" s="57"/>
      <c r="R80" s="64"/>
      <c r="S80" s="64"/>
      <c r="T80" s="64"/>
      <c r="U80" s="64"/>
      <c r="V80" s="64"/>
      <c r="W80" s="63"/>
      <c r="AA80" s="194" t="s">
        <v>29</v>
      </c>
    </row>
    <row r="81" spans="1:27" x14ac:dyDescent="0.25">
      <c r="A81" s="11"/>
      <c r="B81" s="37"/>
      <c r="C81" s="62">
        <v>10</v>
      </c>
      <c r="D81" s="14" t="s">
        <v>57</v>
      </c>
      <c r="E81" s="14"/>
      <c r="F81" s="14"/>
      <c r="G81" s="10"/>
      <c r="H81" s="61"/>
      <c r="I81" s="370"/>
      <c r="J81" s="371"/>
      <c r="K81" s="278"/>
      <c r="L81" s="279"/>
      <c r="M81" s="279"/>
      <c r="N81" s="279"/>
      <c r="O81" s="280"/>
      <c r="P81" s="223"/>
      <c r="Q81" s="281"/>
      <c r="R81" s="282"/>
      <c r="S81" s="282"/>
      <c r="T81" s="282"/>
      <c r="U81" s="282"/>
      <c r="V81" s="282"/>
      <c r="W81" s="283"/>
      <c r="X81" s="284"/>
      <c r="Y81" s="284"/>
      <c r="Z81" s="284"/>
      <c r="AA81" s="209"/>
    </row>
    <row r="82" spans="1:27" ht="9" customHeight="1" x14ac:dyDescent="0.25">
      <c r="A82" s="11"/>
      <c r="B82" s="37"/>
      <c r="C82" s="59"/>
      <c r="D82" s="10"/>
      <c r="E82" s="10"/>
      <c r="F82" s="10"/>
      <c r="G82" s="10"/>
      <c r="H82" s="10"/>
      <c r="I82" s="58"/>
      <c r="J82" s="58"/>
      <c r="K82" s="51"/>
      <c r="L82" s="10"/>
      <c r="M82" s="10"/>
      <c r="N82" s="10"/>
      <c r="O82" s="50"/>
      <c r="P82" s="224"/>
      <c r="Q82" s="57"/>
      <c r="R82" s="9"/>
      <c r="S82" s="9"/>
      <c r="T82" s="9"/>
      <c r="U82" s="9"/>
      <c r="V82" s="9"/>
      <c r="W82" s="24"/>
      <c r="AA82" s="212"/>
    </row>
    <row r="83" spans="1:27" ht="12.75" customHeight="1" x14ac:dyDescent="0.25">
      <c r="A83" s="11"/>
      <c r="B83" s="37"/>
      <c r="C83" s="225"/>
      <c r="D83" s="226"/>
      <c r="E83" s="226"/>
      <c r="F83" s="226"/>
      <c r="G83" s="226"/>
      <c r="H83" s="226"/>
      <c r="I83" s="227"/>
      <c r="J83" s="227"/>
      <c r="K83" s="226"/>
      <c r="L83" s="226"/>
      <c r="M83" s="226"/>
      <c r="N83" s="226"/>
      <c r="O83" s="50"/>
      <c r="P83" s="226"/>
      <c r="Q83" s="57"/>
      <c r="R83" s="228"/>
      <c r="S83" s="228"/>
      <c r="T83" s="228"/>
      <c r="U83" s="228"/>
      <c r="V83" s="228"/>
      <c r="W83" s="24"/>
      <c r="AA83" s="217"/>
    </row>
    <row r="84" spans="1:27" ht="8.25" customHeight="1" x14ac:dyDescent="0.25">
      <c r="A84" s="11"/>
      <c r="B84" s="37"/>
      <c r="C84" s="59"/>
      <c r="D84" s="10"/>
      <c r="E84" s="10"/>
      <c r="F84" s="10"/>
      <c r="G84" s="10"/>
      <c r="H84" s="10"/>
      <c r="I84" s="58"/>
      <c r="J84" s="58"/>
      <c r="K84" s="51"/>
      <c r="L84" s="10"/>
      <c r="M84" s="10"/>
      <c r="N84" s="10"/>
      <c r="O84" s="50"/>
      <c r="P84" s="33"/>
      <c r="Q84" s="57"/>
      <c r="R84" s="9"/>
      <c r="S84" s="9"/>
      <c r="T84" s="9"/>
      <c r="U84" s="9"/>
      <c r="V84" s="9"/>
      <c r="W84" s="24"/>
      <c r="AA84" s="212"/>
    </row>
    <row r="85" spans="1:27" ht="28.5" customHeight="1" x14ac:dyDescent="0.25">
      <c r="A85" s="11"/>
      <c r="B85" s="37"/>
      <c r="C85" s="56">
        <v>11</v>
      </c>
      <c r="D85" s="368" t="s">
        <v>58</v>
      </c>
      <c r="E85" s="368"/>
      <c r="F85" s="368"/>
      <c r="G85" s="368"/>
      <c r="H85" s="368"/>
      <c r="I85" s="368"/>
      <c r="J85" s="368"/>
      <c r="K85" s="369"/>
      <c r="L85" s="190"/>
      <c r="M85" s="190"/>
      <c r="N85" s="190"/>
      <c r="O85" s="55"/>
      <c r="P85" s="54" t="s">
        <v>28</v>
      </c>
      <c r="Q85" s="53"/>
      <c r="R85" s="9"/>
      <c r="S85" s="9"/>
      <c r="T85" s="9"/>
      <c r="U85" s="9"/>
      <c r="V85" s="9"/>
      <c r="W85" s="24"/>
      <c r="AA85" s="194" t="s">
        <v>29</v>
      </c>
    </row>
    <row r="86" spans="1:27" ht="12.6" customHeight="1" x14ac:dyDescent="0.25">
      <c r="A86" s="11"/>
      <c r="B86" s="37"/>
      <c r="C86" s="52"/>
      <c r="D86" s="364"/>
      <c r="E86" s="364"/>
      <c r="F86" s="364"/>
      <c r="G86" s="364"/>
      <c r="H86" s="365"/>
      <c r="I86" s="365"/>
      <c r="J86" s="365"/>
      <c r="K86" s="51"/>
      <c r="L86" s="10"/>
      <c r="M86" s="10"/>
      <c r="N86" s="10"/>
      <c r="O86" s="50"/>
      <c r="P86" s="197">
        <v>0</v>
      </c>
      <c r="Q86" s="49"/>
      <c r="R86" s="9"/>
      <c r="S86" s="9"/>
      <c r="T86" s="9" t="s">
        <v>30</v>
      </c>
      <c r="U86" s="9"/>
      <c r="V86" s="9"/>
      <c r="W86" s="24"/>
      <c r="AA86" s="198"/>
    </row>
    <row r="87" spans="1:27" ht="12.6" customHeight="1" x14ac:dyDescent="0.25">
      <c r="A87" s="11"/>
      <c r="B87" s="37"/>
      <c r="C87" s="52"/>
      <c r="D87" s="364"/>
      <c r="E87" s="364"/>
      <c r="F87" s="364"/>
      <c r="G87" s="364"/>
      <c r="H87" s="365"/>
      <c r="I87" s="365"/>
      <c r="J87" s="365"/>
      <c r="K87" s="51"/>
      <c r="L87" s="10"/>
      <c r="M87" s="10"/>
      <c r="N87" s="10"/>
      <c r="O87" s="50"/>
      <c r="P87" s="197">
        <v>0</v>
      </c>
      <c r="Q87" s="49"/>
      <c r="R87" s="9"/>
      <c r="S87" s="9"/>
      <c r="T87" s="9" t="s">
        <v>30</v>
      </c>
      <c r="U87" s="9"/>
      <c r="V87" s="9"/>
      <c r="W87" s="24"/>
      <c r="AA87" s="198"/>
    </row>
    <row r="88" spans="1:27" ht="12.75" customHeight="1" x14ac:dyDescent="0.25">
      <c r="A88" s="11"/>
      <c r="B88" s="37"/>
      <c r="C88" s="48"/>
      <c r="D88" s="84"/>
      <c r="E88" s="84"/>
      <c r="F88" s="84"/>
      <c r="G88" s="84"/>
      <c r="H88" s="84"/>
      <c r="I88" s="84"/>
      <c r="J88" s="84"/>
      <c r="K88" s="47"/>
      <c r="L88" s="10"/>
      <c r="M88" s="10"/>
      <c r="N88" s="10"/>
      <c r="O88" s="46"/>
      <c r="P88" s="45"/>
      <c r="Q88" s="44"/>
      <c r="R88" s="9"/>
      <c r="S88" s="9"/>
      <c r="T88" s="9"/>
      <c r="U88" s="9"/>
      <c r="V88" s="9"/>
      <c r="W88" s="24"/>
      <c r="AA88" s="23"/>
    </row>
    <row r="89" spans="1:27" ht="16.5" customHeight="1" x14ac:dyDescent="0.25">
      <c r="A89" s="43"/>
      <c r="B89" s="42"/>
      <c r="C89" s="361" t="s">
        <v>31</v>
      </c>
      <c r="D89" s="362"/>
      <c r="E89" s="362"/>
      <c r="F89" s="362"/>
      <c r="G89" s="362"/>
      <c r="H89" s="213"/>
      <c r="I89" s="213"/>
      <c r="J89" s="214"/>
      <c r="K89" s="214"/>
      <c r="L89" s="41"/>
      <c r="M89" s="41"/>
      <c r="N89" s="41"/>
      <c r="O89" s="41"/>
      <c r="P89" s="215">
        <f>SUM(P86:P87)</f>
        <v>0</v>
      </c>
      <c r="Q89" s="40"/>
      <c r="R89" s="39"/>
      <c r="S89" s="39"/>
      <c r="T89" s="39"/>
      <c r="U89" s="39"/>
      <c r="V89" s="39"/>
      <c r="W89" s="38"/>
      <c r="AA89" s="217"/>
    </row>
    <row r="90" spans="1:27" ht="9" customHeight="1" x14ac:dyDescent="0.25">
      <c r="A90" s="11"/>
      <c r="B90" s="37"/>
      <c r="C90" s="230"/>
      <c r="D90" s="35"/>
      <c r="E90" s="36"/>
      <c r="F90" s="35"/>
      <c r="G90" s="35"/>
      <c r="H90" s="35"/>
      <c r="I90" s="35"/>
      <c r="J90" s="35"/>
      <c r="K90" s="35"/>
      <c r="L90" s="35"/>
      <c r="M90" s="35"/>
      <c r="N90" s="35"/>
      <c r="O90" s="35"/>
      <c r="P90" s="35"/>
      <c r="Q90" s="266"/>
      <c r="R90" s="25"/>
      <c r="S90" s="25"/>
      <c r="T90" s="25"/>
      <c r="U90" s="25"/>
      <c r="V90" s="25"/>
      <c r="W90" s="24"/>
      <c r="AA90" s="23"/>
    </row>
    <row r="91" spans="1:27" ht="15.75" customHeight="1" x14ac:dyDescent="0.25">
      <c r="A91" s="32"/>
      <c r="B91" s="34"/>
      <c r="C91" s="363" t="s">
        <v>59</v>
      </c>
      <c r="D91" s="327"/>
      <c r="E91" s="327"/>
      <c r="F91" s="327"/>
      <c r="G91" s="327"/>
      <c r="H91" s="327"/>
      <c r="I91" s="327"/>
      <c r="J91" s="327"/>
      <c r="K91" s="185"/>
      <c r="L91" s="185"/>
      <c r="M91" s="185"/>
      <c r="N91" s="185"/>
      <c r="O91" s="185"/>
      <c r="P91" s="231">
        <f>+P18+P27+P33+P40+P49+P58+P65+P72+P79+P81+P89</f>
        <v>31000</v>
      </c>
      <c r="Q91" s="33"/>
      <c r="R91" s="25"/>
      <c r="S91" s="25"/>
      <c r="T91" s="25"/>
      <c r="U91" s="25"/>
      <c r="V91" s="25"/>
      <c r="W91" s="24"/>
      <c r="AA91" s="217"/>
    </row>
    <row r="92" spans="1:27" ht="6.6" customHeight="1" x14ac:dyDescent="0.25">
      <c r="A92" s="32"/>
      <c r="B92" s="31"/>
      <c r="C92" s="30"/>
      <c r="D92" s="29"/>
      <c r="E92" s="29"/>
      <c r="F92" s="29"/>
      <c r="G92" s="29"/>
      <c r="H92" s="29"/>
      <c r="I92" s="29"/>
      <c r="J92" s="29"/>
      <c r="K92" s="29"/>
      <c r="L92" s="29"/>
      <c r="M92" s="29"/>
      <c r="N92" s="29"/>
      <c r="O92" s="29"/>
      <c r="P92" s="28"/>
      <c r="Q92" s="27"/>
      <c r="R92" s="26"/>
      <c r="S92" s="25"/>
      <c r="T92" s="25"/>
      <c r="U92" s="25"/>
      <c r="V92" s="25"/>
      <c r="W92" s="25"/>
      <c r="X92" s="24"/>
      <c r="AA92" s="23"/>
    </row>
    <row r="93" spans="1:27" ht="8.25" customHeight="1" thickBot="1" x14ac:dyDescent="0.3">
      <c r="A93" s="11"/>
      <c r="B93" s="22"/>
      <c r="C93" s="21"/>
      <c r="D93" s="19"/>
      <c r="E93" s="19"/>
      <c r="F93" s="19"/>
      <c r="G93" s="19"/>
      <c r="H93" s="19"/>
      <c r="I93" s="19"/>
      <c r="J93" s="19"/>
      <c r="K93" s="19"/>
      <c r="L93" s="19"/>
      <c r="M93" s="19"/>
      <c r="N93" s="19"/>
      <c r="O93" s="19"/>
      <c r="P93" s="19"/>
      <c r="Q93" s="20"/>
      <c r="R93" s="19"/>
      <c r="S93" s="18"/>
      <c r="T93" s="18"/>
      <c r="U93" s="18"/>
      <c r="V93" s="18"/>
      <c r="W93" s="18"/>
      <c r="X93" s="17"/>
      <c r="Y93" s="16"/>
      <c r="Z93" s="16"/>
      <c r="AA93" s="275"/>
    </row>
    <row r="94" spans="1:27" x14ac:dyDescent="0.25">
      <c r="A94" s="11"/>
      <c r="B94" s="11"/>
      <c r="C94" s="10"/>
      <c r="D94" s="10"/>
      <c r="E94" s="10"/>
      <c r="F94" s="10"/>
      <c r="G94" s="10"/>
      <c r="H94" s="10"/>
      <c r="I94" s="10"/>
      <c r="J94" s="10"/>
      <c r="K94" s="10"/>
      <c r="L94" s="10"/>
      <c r="M94" s="10"/>
      <c r="N94" s="10"/>
      <c r="O94" s="10"/>
      <c r="P94" s="10"/>
      <c r="Q94" s="10"/>
      <c r="R94" s="10"/>
      <c r="S94" s="10"/>
      <c r="T94" s="9"/>
      <c r="U94" s="9"/>
      <c r="V94" s="9"/>
      <c r="W94" s="9"/>
      <c r="X94" s="9"/>
      <c r="Y94" s="9"/>
    </row>
    <row r="95" spans="1:27" x14ac:dyDescent="0.25">
      <c r="A95" s="11"/>
      <c r="B95" s="11"/>
      <c r="C95" s="10"/>
      <c r="D95" s="10"/>
      <c r="E95" s="10"/>
      <c r="F95" s="10"/>
      <c r="G95" s="10"/>
      <c r="H95" s="10"/>
      <c r="I95" s="10"/>
      <c r="J95" s="10"/>
      <c r="K95" s="10"/>
      <c r="L95" s="10"/>
      <c r="M95" s="10"/>
      <c r="N95" s="10"/>
      <c r="O95" s="10"/>
      <c r="P95" s="10"/>
      <c r="Q95" s="10"/>
      <c r="R95" s="10"/>
      <c r="S95" s="10"/>
      <c r="T95" s="9"/>
      <c r="U95" s="9"/>
      <c r="V95" s="9"/>
      <c r="W95" s="9"/>
      <c r="X95" s="9"/>
      <c r="Y95" s="9"/>
    </row>
    <row r="96" spans="1:27" x14ac:dyDescent="0.25">
      <c r="A96" s="11"/>
      <c r="B96" s="15"/>
      <c r="C96" s="10"/>
      <c r="D96" s="14"/>
      <c r="E96" s="10"/>
      <c r="F96" s="12"/>
      <c r="G96" s="10"/>
      <c r="H96" s="10"/>
      <c r="I96" s="10"/>
      <c r="J96" s="10"/>
      <c r="K96" s="10"/>
      <c r="L96" s="10"/>
      <c r="M96" s="10"/>
      <c r="N96" s="10"/>
      <c r="O96" s="10"/>
      <c r="P96" s="10"/>
      <c r="Q96" s="10"/>
      <c r="R96" s="13"/>
      <c r="S96" s="10"/>
      <c r="T96" s="9"/>
      <c r="U96" s="9"/>
      <c r="V96" s="9"/>
      <c r="W96" s="9"/>
      <c r="X96" s="9"/>
      <c r="Y96" s="9"/>
    </row>
    <row r="97" spans="1:25" x14ac:dyDescent="0.25">
      <c r="A97" s="11"/>
      <c r="B97" s="11"/>
      <c r="C97" s="10"/>
      <c r="D97" s="10"/>
      <c r="E97" s="10"/>
      <c r="F97" s="10"/>
      <c r="G97" s="10"/>
      <c r="H97" s="10"/>
      <c r="I97" s="10"/>
      <c r="J97" s="10"/>
      <c r="K97" s="10"/>
      <c r="L97" s="10"/>
      <c r="M97" s="10"/>
      <c r="N97" s="10"/>
      <c r="O97" s="10"/>
      <c r="P97" s="12"/>
      <c r="Q97" s="10"/>
      <c r="R97" s="10"/>
      <c r="S97" s="10"/>
      <c r="T97" s="9"/>
      <c r="U97" s="9"/>
      <c r="V97" s="9"/>
      <c r="W97" s="9"/>
      <c r="X97" s="9"/>
      <c r="Y97" s="9"/>
    </row>
    <row r="98" spans="1:25" x14ac:dyDescent="0.25">
      <c r="A98" s="11"/>
      <c r="B98" s="11"/>
      <c r="C98" s="10"/>
      <c r="D98" s="10"/>
      <c r="E98" s="10"/>
      <c r="F98" s="10"/>
      <c r="G98" s="10"/>
      <c r="H98" s="10"/>
      <c r="I98" s="10"/>
      <c r="J98" s="10"/>
      <c r="K98" s="10"/>
      <c r="L98" s="10"/>
      <c r="M98" s="10"/>
      <c r="N98" s="10"/>
      <c r="O98" s="10"/>
      <c r="P98" s="10"/>
      <c r="Q98" s="10"/>
      <c r="R98" s="10"/>
      <c r="S98" s="10"/>
      <c r="T98" s="9"/>
      <c r="U98" s="9"/>
      <c r="V98" s="9"/>
      <c r="W98" s="9"/>
      <c r="X98" s="9"/>
      <c r="Y98" s="9"/>
    </row>
    <row r="99" spans="1:25" x14ac:dyDescent="0.25">
      <c r="A99" s="11"/>
      <c r="B99" s="11"/>
      <c r="C99" s="10"/>
      <c r="D99" s="10"/>
      <c r="E99" s="10"/>
      <c r="F99" s="10"/>
      <c r="G99" s="10"/>
      <c r="H99" s="10"/>
      <c r="I99" s="12"/>
      <c r="J99" s="10"/>
      <c r="K99" s="10"/>
      <c r="L99" s="10"/>
      <c r="M99" s="10"/>
      <c r="N99" s="10"/>
      <c r="O99" s="10"/>
      <c r="P99" s="10"/>
      <c r="Q99" s="10"/>
      <c r="R99" s="10"/>
      <c r="S99" s="10"/>
      <c r="T99" s="9"/>
      <c r="U99" s="9"/>
      <c r="V99" s="9"/>
      <c r="W99" s="9"/>
      <c r="X99" s="9"/>
      <c r="Y99" s="9"/>
    </row>
    <row r="100" spans="1:25" x14ac:dyDescent="0.25">
      <c r="A100" s="11"/>
      <c r="B100" s="11"/>
      <c r="C100" s="10"/>
      <c r="D100" s="10"/>
      <c r="E100" s="10"/>
      <c r="F100" s="10"/>
      <c r="G100" s="10"/>
      <c r="H100" s="10"/>
      <c r="I100" s="10"/>
      <c r="J100" s="10"/>
      <c r="K100" s="10"/>
      <c r="L100" s="10"/>
      <c r="M100" s="10"/>
      <c r="N100" s="10"/>
      <c r="O100" s="10"/>
      <c r="P100" s="10"/>
      <c r="Q100" s="10"/>
      <c r="R100" s="10"/>
      <c r="S100" s="10"/>
      <c r="T100" s="9"/>
      <c r="U100" s="9"/>
      <c r="V100" s="9"/>
      <c r="W100" s="9"/>
      <c r="X100" s="9"/>
      <c r="Y100" s="9"/>
    </row>
    <row r="101" spans="1:25" x14ac:dyDescent="0.25">
      <c r="A101" s="11"/>
      <c r="B101" s="11"/>
      <c r="C101" s="10"/>
      <c r="D101" s="10"/>
      <c r="E101" s="10"/>
      <c r="F101" s="10"/>
      <c r="G101" s="10"/>
      <c r="H101" s="10"/>
      <c r="I101" s="10"/>
      <c r="J101" s="10"/>
      <c r="K101" s="10"/>
      <c r="L101" s="10"/>
      <c r="M101" s="10"/>
      <c r="N101" s="10"/>
      <c r="O101" s="10"/>
      <c r="P101" s="10"/>
      <c r="Q101" s="10"/>
      <c r="R101" s="10"/>
      <c r="S101" s="10"/>
      <c r="T101" s="9"/>
      <c r="U101" s="9"/>
      <c r="V101" s="9"/>
      <c r="W101" s="9"/>
      <c r="X101" s="9"/>
      <c r="Y101" s="9"/>
    </row>
    <row r="102" spans="1:25" x14ac:dyDescent="0.25">
      <c r="A102" s="11"/>
      <c r="B102" s="11"/>
      <c r="C102" s="10"/>
      <c r="D102" s="10"/>
      <c r="E102" s="10"/>
      <c r="F102" s="10"/>
      <c r="G102" s="10"/>
      <c r="H102" s="10"/>
      <c r="I102" s="10"/>
      <c r="J102" s="10"/>
      <c r="K102" s="10"/>
      <c r="L102" s="10"/>
      <c r="M102" s="10"/>
      <c r="N102" s="10"/>
      <c r="O102" s="10"/>
      <c r="P102" s="10"/>
      <c r="Q102" s="10"/>
      <c r="R102" s="10"/>
      <c r="S102" s="10"/>
      <c r="T102" s="9"/>
      <c r="U102" s="9"/>
      <c r="V102" s="9"/>
      <c r="W102" s="9"/>
      <c r="X102" s="9"/>
      <c r="Y102" s="9"/>
    </row>
    <row r="103" spans="1:25" x14ac:dyDescent="0.25">
      <c r="A103" s="11"/>
      <c r="B103" s="11"/>
      <c r="C103" s="10"/>
      <c r="D103" s="10"/>
      <c r="E103" s="10"/>
      <c r="F103" s="10"/>
      <c r="G103" s="10"/>
      <c r="H103" s="10"/>
      <c r="I103" s="10"/>
      <c r="J103" s="10"/>
      <c r="K103" s="10"/>
      <c r="L103" s="10"/>
      <c r="M103" s="10"/>
      <c r="N103" s="10"/>
      <c r="O103" s="10"/>
      <c r="P103" s="10"/>
      <c r="Q103" s="10"/>
      <c r="R103" s="10"/>
      <c r="S103" s="10"/>
      <c r="T103" s="9"/>
      <c r="U103" s="9"/>
      <c r="V103" s="9"/>
      <c r="W103" s="9"/>
      <c r="X103" s="9"/>
      <c r="Y103" s="9"/>
    </row>
    <row r="104" spans="1:25" x14ac:dyDescent="0.25">
      <c r="A104" s="11"/>
      <c r="B104" s="11"/>
      <c r="C104" s="10"/>
      <c r="D104" s="10"/>
      <c r="E104" s="10"/>
      <c r="F104" s="10"/>
      <c r="G104" s="10"/>
      <c r="H104" s="10"/>
      <c r="I104" s="10"/>
      <c r="J104" s="10"/>
      <c r="K104" s="10"/>
      <c r="L104" s="10"/>
      <c r="M104" s="10"/>
      <c r="N104" s="10"/>
      <c r="O104" s="10"/>
      <c r="P104" s="10"/>
      <c r="Q104" s="10"/>
      <c r="R104" s="10"/>
      <c r="S104" s="10"/>
      <c r="T104" s="9"/>
      <c r="U104" s="9"/>
      <c r="V104" s="9"/>
      <c r="W104" s="9"/>
      <c r="X104" s="9"/>
      <c r="Y104" s="9"/>
    </row>
  </sheetData>
  <sheetProtection algorithmName="SHA-512" hashValue="qm6FAtivEfuixrJ6J+HKC192QZ3ZlO2Aaw/oUD6vCYrpbFHtk/ZumdogsK5cAORm79hQAKM9LBTi/1apqYVT1g==" saltValue="sR0VYn4Li/rHl0tCr9SnTg==" spinCount="100000" sheet="1" selectLockedCells="1"/>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conditionalFormatting sqref="J71">
    <cfRule type="expression" dxfId="269" priority="262" stopIfTrue="1">
      <formula>AND($P71&gt;0,$J71=0)</formula>
    </cfRule>
  </conditionalFormatting>
  <conditionalFormatting sqref="J74:J77">
    <cfRule type="expression" dxfId="268" priority="261" stopIfTrue="1">
      <formula>AND($P74&gt;0,$J74=0)</formula>
    </cfRule>
  </conditionalFormatting>
  <conditionalFormatting sqref="J75">
    <cfRule type="expression" dxfId="267" priority="260" stopIfTrue="1">
      <formula>AND($P75&gt;0,$J75=0)</formula>
    </cfRule>
  </conditionalFormatting>
  <conditionalFormatting sqref="I14">
    <cfRule type="expression" dxfId="266" priority="259" stopIfTrue="1">
      <formula>AND($P14&gt;0,$I14="")</formula>
    </cfRule>
  </conditionalFormatting>
  <conditionalFormatting sqref="I15">
    <cfRule type="expression" dxfId="265" priority="258" stopIfTrue="1">
      <formula>AND($P15&gt;0,$I15="")</formula>
    </cfRule>
  </conditionalFormatting>
  <conditionalFormatting sqref="I16">
    <cfRule type="expression" dxfId="264" priority="257" stopIfTrue="1">
      <formula>AND($P16&gt;0,$I16="")</formula>
    </cfRule>
  </conditionalFormatting>
  <conditionalFormatting sqref="I17">
    <cfRule type="expression" dxfId="263" priority="256" stopIfTrue="1">
      <formula>AND($P17&gt;0,$I17="")</formula>
    </cfRule>
  </conditionalFormatting>
  <conditionalFormatting sqref="I19">
    <cfRule type="expression" dxfId="262" priority="255" stopIfTrue="1">
      <formula>AND($P19&gt;0,$I19="")</formula>
    </cfRule>
  </conditionalFormatting>
  <conditionalFormatting sqref="I20">
    <cfRule type="expression" dxfId="261" priority="254" stopIfTrue="1">
      <formula>AND($P20&gt;0,$I20="")</formula>
    </cfRule>
  </conditionalFormatting>
  <conditionalFormatting sqref="I30">
    <cfRule type="expression" dxfId="260" priority="253" stopIfTrue="1">
      <formula>AND($P30&gt;0,$I30="")</formula>
    </cfRule>
  </conditionalFormatting>
  <conditionalFormatting sqref="I31">
    <cfRule type="expression" dxfId="259" priority="252" stopIfTrue="1">
      <formula>AND($P31&gt;0,$I31="")</formula>
    </cfRule>
  </conditionalFormatting>
  <conditionalFormatting sqref="I32">
    <cfRule type="expression" dxfId="258" priority="251" stopIfTrue="1">
      <formula>AND($P32&gt;0,$I32="")</formula>
    </cfRule>
  </conditionalFormatting>
  <conditionalFormatting sqref="I33">
    <cfRule type="expression" dxfId="257" priority="250" stopIfTrue="1">
      <formula>AND($P33&gt;0,$I33="")</formula>
    </cfRule>
  </conditionalFormatting>
  <conditionalFormatting sqref="I34">
    <cfRule type="expression" dxfId="256" priority="249" stopIfTrue="1">
      <formula>AND($P34&gt;0,$I34="")</formula>
    </cfRule>
  </conditionalFormatting>
  <conditionalFormatting sqref="I35">
    <cfRule type="expression" dxfId="255" priority="248" stopIfTrue="1">
      <formula>AND($P35&gt;0,$I35="")</formula>
    </cfRule>
  </conditionalFormatting>
  <conditionalFormatting sqref="I44:I45">
    <cfRule type="expression" dxfId="254" priority="247" stopIfTrue="1">
      <formula>AND($P44&gt;0,$I44="")</formula>
    </cfRule>
  </conditionalFormatting>
  <conditionalFormatting sqref="I46">
    <cfRule type="expression" dxfId="253" priority="246" stopIfTrue="1">
      <formula>AND($P46&gt;0,$I46="")</formula>
    </cfRule>
  </conditionalFormatting>
  <conditionalFormatting sqref="I47">
    <cfRule type="expression" dxfId="252" priority="245" stopIfTrue="1">
      <formula>AND($P47&gt;0,$I47="")</formula>
    </cfRule>
  </conditionalFormatting>
  <conditionalFormatting sqref="I48">
    <cfRule type="expression" dxfId="251" priority="244" stopIfTrue="1">
      <formula>AND($P48&gt;0,$I48="")</formula>
    </cfRule>
  </conditionalFormatting>
  <conditionalFormatting sqref="I71">
    <cfRule type="expression" dxfId="250" priority="243" stopIfTrue="1">
      <formula>AND($P71&gt;0,$I71="")</formula>
    </cfRule>
  </conditionalFormatting>
  <conditionalFormatting sqref="I74:I77">
    <cfRule type="expression" dxfId="249" priority="242" stopIfTrue="1">
      <formula>AND($P74&gt;0,$I74="")</formula>
    </cfRule>
  </conditionalFormatting>
  <conditionalFormatting sqref="I75">
    <cfRule type="expression" dxfId="248" priority="241" stopIfTrue="1">
      <formula>AND($P75&gt;0,$I75="")</formula>
    </cfRule>
  </conditionalFormatting>
  <conditionalFormatting sqref="D14:G14">
    <cfRule type="expression" dxfId="247" priority="240" stopIfTrue="1">
      <formula>AND($P14&gt;0,$D14="")</formula>
    </cfRule>
  </conditionalFormatting>
  <conditionalFormatting sqref="D15:G15">
    <cfRule type="expression" dxfId="246" priority="239" stopIfTrue="1">
      <formula>AND($P15&gt;0,$D15="")</formula>
    </cfRule>
  </conditionalFormatting>
  <conditionalFormatting sqref="D16:G16">
    <cfRule type="expression" dxfId="245" priority="238" stopIfTrue="1">
      <formula>AND($P16&gt;0,$D16="")</formula>
    </cfRule>
  </conditionalFormatting>
  <conditionalFormatting sqref="D17:G17">
    <cfRule type="expression" dxfId="244" priority="237" stopIfTrue="1">
      <formula>AND($P17&gt;0,$D17="")</formula>
    </cfRule>
  </conditionalFormatting>
  <conditionalFormatting sqref="D18:G18">
    <cfRule type="expression" dxfId="243" priority="236" stopIfTrue="1">
      <formula>AND($P18&gt;0,$D18="")</formula>
    </cfRule>
  </conditionalFormatting>
  <conditionalFormatting sqref="D19:G19">
    <cfRule type="expression" dxfId="242" priority="235" stopIfTrue="1">
      <formula>AND($P19&gt;0,$D19="")</formula>
    </cfRule>
  </conditionalFormatting>
  <conditionalFormatting sqref="D20:G20">
    <cfRule type="expression" dxfId="241" priority="234" stopIfTrue="1">
      <formula>AND($P20&gt;0,$D20="")</formula>
    </cfRule>
  </conditionalFormatting>
  <conditionalFormatting sqref="D30:G30">
    <cfRule type="expression" dxfId="240" priority="233" stopIfTrue="1">
      <formula>AND($P30&gt;0,$D30="")</formula>
    </cfRule>
  </conditionalFormatting>
  <conditionalFormatting sqref="D31:G31">
    <cfRule type="expression" dxfId="239" priority="232" stopIfTrue="1">
      <formula>AND($P31&gt;0,$D31="")</formula>
    </cfRule>
  </conditionalFormatting>
  <conditionalFormatting sqref="D32:G32">
    <cfRule type="expression" dxfId="238" priority="231" stopIfTrue="1">
      <formula>AND($P32&gt;0,$D32="")</formula>
    </cfRule>
  </conditionalFormatting>
  <conditionalFormatting sqref="D33:G33">
    <cfRule type="expression" dxfId="237" priority="230" stopIfTrue="1">
      <formula>AND($P33&gt;0,$D33="")</formula>
    </cfRule>
  </conditionalFormatting>
  <conditionalFormatting sqref="D34:G34">
    <cfRule type="expression" dxfId="236" priority="229" stopIfTrue="1">
      <formula>AND($P34&gt;0,$D34="")</formula>
    </cfRule>
  </conditionalFormatting>
  <conditionalFormatting sqref="D35:G38">
    <cfRule type="expression" dxfId="235" priority="228" stopIfTrue="1">
      <formula>AND($P35&gt;0,$D35="")</formula>
    </cfRule>
  </conditionalFormatting>
  <conditionalFormatting sqref="D44:G44">
    <cfRule type="expression" dxfId="234" priority="227" stopIfTrue="1">
      <formula>AND($P44&gt;0,$D44="")</formula>
    </cfRule>
  </conditionalFormatting>
  <conditionalFormatting sqref="D45:G45">
    <cfRule type="expression" dxfId="233" priority="226" stopIfTrue="1">
      <formula>AND($P45&gt;0,$D45="")</formula>
    </cfRule>
  </conditionalFormatting>
  <conditionalFormatting sqref="D46:G46">
    <cfRule type="expression" dxfId="232" priority="225" stopIfTrue="1">
      <formula>AND($P46&gt;0,$D46="")</formula>
    </cfRule>
  </conditionalFormatting>
  <conditionalFormatting sqref="D47:G47">
    <cfRule type="expression" dxfId="231" priority="224" stopIfTrue="1">
      <formula>AND($P47&gt;0,$D47="")</formula>
    </cfRule>
  </conditionalFormatting>
  <conditionalFormatting sqref="D48:G48">
    <cfRule type="expression" dxfId="230" priority="223" stopIfTrue="1">
      <formula>AND($P48&gt;0,$D48="")</formula>
    </cfRule>
  </conditionalFormatting>
  <conditionalFormatting sqref="D49:G49">
    <cfRule type="expression" dxfId="229" priority="222" stopIfTrue="1">
      <formula>AND($P49&gt;0,$D49="")</formula>
    </cfRule>
  </conditionalFormatting>
  <conditionalFormatting sqref="D71:G71">
    <cfRule type="expression" dxfId="228" priority="221" stopIfTrue="1">
      <formula>AND($P71&gt;0,$D71="")</formula>
    </cfRule>
  </conditionalFormatting>
  <conditionalFormatting sqref="D72:G72">
    <cfRule type="expression" dxfId="227" priority="220" stopIfTrue="1">
      <formula>AND($P72&gt;0,$D72="")</formula>
    </cfRule>
  </conditionalFormatting>
  <conditionalFormatting sqref="D73:G73">
    <cfRule type="expression" dxfId="226" priority="219" stopIfTrue="1">
      <formula>AND($P73&gt;0,$D73="")</formula>
    </cfRule>
  </conditionalFormatting>
  <conditionalFormatting sqref="D74:G77">
    <cfRule type="expression" dxfId="225" priority="218" stopIfTrue="1">
      <formula>AND($P74&gt;0,$D74="")</formula>
    </cfRule>
  </conditionalFormatting>
  <conditionalFormatting sqref="D75:G75">
    <cfRule type="expression" dxfId="224" priority="217" stopIfTrue="1">
      <formula>AND($P75&gt;0,$D75="")</formula>
    </cfRule>
  </conditionalFormatting>
  <conditionalFormatting sqref="D80:J80">
    <cfRule type="expression" dxfId="223" priority="216" stopIfTrue="1">
      <formula>AND($D80="",$P80&gt;0)</formula>
    </cfRule>
  </conditionalFormatting>
  <conditionalFormatting sqref="D81:J81">
    <cfRule type="expression" dxfId="222" priority="215" stopIfTrue="1">
      <formula>AND($D81="",$P81&gt;0)</formula>
    </cfRule>
  </conditionalFormatting>
  <conditionalFormatting sqref="D82:J84">
    <cfRule type="expression" dxfId="221" priority="214" stopIfTrue="1">
      <formula>AND($D82="",$P82&gt;0)</formula>
    </cfRule>
  </conditionalFormatting>
  <conditionalFormatting sqref="D85:J85">
    <cfRule type="expression" dxfId="220" priority="213" stopIfTrue="1">
      <formula>AND($D85="",$P85&gt;0)</formula>
    </cfRule>
  </conditionalFormatting>
  <conditionalFormatting sqref="D86:J87">
    <cfRule type="expression" dxfId="219" priority="212" stopIfTrue="1">
      <formula>AND($D86="",$P86&gt;0)</formula>
    </cfRule>
  </conditionalFormatting>
  <conditionalFormatting sqref="D87:J87">
    <cfRule type="expression" dxfId="218" priority="211" stopIfTrue="1">
      <formula>AND($D87="",$P87&gt;0)</formula>
    </cfRule>
  </conditionalFormatting>
  <conditionalFormatting sqref="P116">
    <cfRule type="expression" dxfId="217" priority="210" stopIfTrue="1">
      <formula>$P$116&gt;valTIAlloc</formula>
    </cfRule>
  </conditionalFormatting>
  <conditionalFormatting sqref="J17">
    <cfRule type="expression" dxfId="216" priority="209" stopIfTrue="1">
      <formula>AND($J17="",$P17&gt;0)</formula>
    </cfRule>
  </conditionalFormatting>
  <conditionalFormatting sqref="J19">
    <cfRule type="expression" dxfId="215" priority="208" stopIfTrue="1">
      <formula>AND($J19="",$P19&gt;0)</formula>
    </cfRule>
  </conditionalFormatting>
  <conditionalFormatting sqref="J32">
    <cfRule type="expression" dxfId="214" priority="207" stopIfTrue="1">
      <formula>AND($J32="",$P32&gt;0)</formula>
    </cfRule>
  </conditionalFormatting>
  <conditionalFormatting sqref="J33">
    <cfRule type="expression" dxfId="213" priority="206" stopIfTrue="1">
      <formula>AND($J33="",$P33&gt;0)</formula>
    </cfRule>
  </conditionalFormatting>
  <conditionalFormatting sqref="J34">
    <cfRule type="expression" dxfId="212" priority="205" stopIfTrue="1">
      <formula>AND($J34="",$P34&gt;0)</formula>
    </cfRule>
  </conditionalFormatting>
  <conditionalFormatting sqref="J35">
    <cfRule type="expression" dxfId="211" priority="204" stopIfTrue="1">
      <formula>AND($J35="",$P35&gt;0)</formula>
    </cfRule>
  </conditionalFormatting>
  <conditionalFormatting sqref="J44">
    <cfRule type="expression" dxfId="210" priority="203" stopIfTrue="1">
      <formula>AND($J44="",$P44&gt;0)</formula>
    </cfRule>
  </conditionalFormatting>
  <conditionalFormatting sqref="J45">
    <cfRule type="expression" dxfId="209" priority="202" stopIfTrue="1">
      <formula>AND($J45="",$P45&gt;0)</formula>
    </cfRule>
  </conditionalFormatting>
  <conditionalFormatting sqref="J46">
    <cfRule type="expression" dxfId="208" priority="201" stopIfTrue="1">
      <formula>AND($J46="",$P46&gt;0)</formula>
    </cfRule>
  </conditionalFormatting>
  <conditionalFormatting sqref="J47">
    <cfRule type="expression" dxfId="207" priority="200" stopIfTrue="1">
      <formula>AND($J47="",$P47&gt;0)</formula>
    </cfRule>
  </conditionalFormatting>
  <conditionalFormatting sqref="J48">
    <cfRule type="expression" dxfId="206" priority="199" stopIfTrue="1">
      <formula>AND($J48="",$P48&gt;0)</formula>
    </cfRule>
  </conditionalFormatting>
  <conditionalFormatting sqref="P108">
    <cfRule type="expression" dxfId="205" priority="198" stopIfTrue="1">
      <formula>AND($I$108&lt;&gt;"",$P$108="")</formula>
    </cfRule>
  </conditionalFormatting>
  <conditionalFormatting sqref="I108:J108">
    <cfRule type="expression" dxfId="204" priority="197" stopIfTrue="1">
      <formula>AND($P$108&lt;&gt;"",$I$108="")</formula>
    </cfRule>
  </conditionalFormatting>
  <conditionalFormatting sqref="J26">
    <cfRule type="expression" dxfId="203" priority="196" stopIfTrue="1">
      <formula>AND($P26&gt;0,$J26=0)</formula>
    </cfRule>
  </conditionalFormatting>
  <conditionalFormatting sqref="I22">
    <cfRule type="expression" dxfId="202" priority="195" stopIfTrue="1">
      <formula>AND($P22&gt;0,$I22="")</formula>
    </cfRule>
  </conditionalFormatting>
  <conditionalFormatting sqref="I23">
    <cfRule type="expression" dxfId="201" priority="194" stopIfTrue="1">
      <formula>AND($P23&gt;0,$I23="")</formula>
    </cfRule>
  </conditionalFormatting>
  <conditionalFormatting sqref="I24">
    <cfRule type="expression" dxfId="200" priority="193" stopIfTrue="1">
      <formula>AND($P24&gt;0,$I24="")</formula>
    </cfRule>
  </conditionalFormatting>
  <conditionalFormatting sqref="I25">
    <cfRule type="expression" dxfId="199" priority="192" stopIfTrue="1">
      <formula>AND($P25&gt;0,$I25="")</formula>
    </cfRule>
  </conditionalFormatting>
  <conditionalFormatting sqref="I26">
    <cfRule type="expression" dxfId="198" priority="191" stopIfTrue="1">
      <formula>AND($P26&gt;0,$I26="")</formula>
    </cfRule>
  </conditionalFormatting>
  <conditionalFormatting sqref="H26">
    <cfRule type="expression" dxfId="197" priority="190" stopIfTrue="1">
      <formula>AND(P26&gt;0,$H26="")</formula>
    </cfRule>
  </conditionalFormatting>
  <conditionalFormatting sqref="D22:G22">
    <cfRule type="expression" dxfId="196" priority="189" stopIfTrue="1">
      <formula>AND($P22&gt;0,$D22="")</formula>
    </cfRule>
  </conditionalFormatting>
  <conditionalFormatting sqref="D23:G23">
    <cfRule type="expression" dxfId="195" priority="188" stopIfTrue="1">
      <formula>AND($P23&gt;0,$D23="")</formula>
    </cfRule>
  </conditionalFormatting>
  <conditionalFormatting sqref="D24:G24">
    <cfRule type="expression" dxfId="194" priority="187" stopIfTrue="1">
      <formula>AND($P24&gt;0,$D24="")</formula>
    </cfRule>
  </conditionalFormatting>
  <conditionalFormatting sqref="D25:G25">
    <cfRule type="expression" dxfId="193" priority="186" stopIfTrue="1">
      <formula>AND($P25&gt;0,$D25="")</formula>
    </cfRule>
  </conditionalFormatting>
  <conditionalFormatting sqref="D26:G26">
    <cfRule type="expression" dxfId="192" priority="185" stopIfTrue="1">
      <formula>AND($P26&gt;0,$D26="")</formula>
    </cfRule>
  </conditionalFormatting>
  <conditionalFormatting sqref="D40:G40">
    <cfRule type="expression" dxfId="191" priority="172" stopIfTrue="1">
      <formula>AND($P40&gt;0,$D40="")</formula>
    </cfRule>
  </conditionalFormatting>
  <conditionalFormatting sqref="J37">
    <cfRule type="expression" dxfId="190" priority="184" stopIfTrue="1">
      <formula>AND($P37&gt;0,$J37=0)</formula>
    </cfRule>
  </conditionalFormatting>
  <conditionalFormatting sqref="J38">
    <cfRule type="expression" dxfId="189" priority="183" stopIfTrue="1">
      <formula>AND($P38&gt;0,$J38=0)</formula>
    </cfRule>
  </conditionalFormatting>
  <conditionalFormatting sqref="J39">
    <cfRule type="expression" dxfId="188" priority="182" stopIfTrue="1">
      <formula>AND($P39&gt;0,$J39=0)</formula>
    </cfRule>
  </conditionalFormatting>
  <conditionalFormatting sqref="I37">
    <cfRule type="expression" dxfId="187" priority="181" stopIfTrue="1">
      <formula>AND($P37&gt;0,$I37="")</formula>
    </cfRule>
  </conditionalFormatting>
  <conditionalFormatting sqref="I38">
    <cfRule type="expression" dxfId="186" priority="180" stopIfTrue="1">
      <formula>AND($P38&gt;0,$I38="")</formula>
    </cfRule>
  </conditionalFormatting>
  <conditionalFormatting sqref="I39">
    <cfRule type="expression" dxfId="185" priority="179" stopIfTrue="1">
      <formula>AND($P39&gt;0,$I39="")</formula>
    </cfRule>
  </conditionalFormatting>
  <conditionalFormatting sqref="H37">
    <cfRule type="expression" dxfId="184" priority="178" stopIfTrue="1">
      <formula>AND(P37&gt;0,$H37="")</formula>
    </cfRule>
  </conditionalFormatting>
  <conditionalFormatting sqref="H38">
    <cfRule type="expression" dxfId="183" priority="177" stopIfTrue="1">
      <formula>AND(P38&gt;0,$H38="")</formula>
    </cfRule>
  </conditionalFormatting>
  <conditionalFormatting sqref="H39">
    <cfRule type="expression" dxfId="182" priority="176" stopIfTrue="1">
      <formula>AND(P39&gt;0,$H39="")</formula>
    </cfRule>
  </conditionalFormatting>
  <conditionalFormatting sqref="D37:G37">
    <cfRule type="expression" dxfId="181" priority="175" stopIfTrue="1">
      <formula>AND($P37&gt;0,$D37="")</formula>
    </cfRule>
  </conditionalFormatting>
  <conditionalFormatting sqref="D38:G38">
    <cfRule type="expression" dxfId="180" priority="174" stopIfTrue="1">
      <formula>AND($P38&gt;0,$D38="")</formula>
    </cfRule>
  </conditionalFormatting>
  <conditionalFormatting sqref="D39:G39">
    <cfRule type="expression" dxfId="179" priority="173" stopIfTrue="1">
      <formula>AND($P39&gt;0,$D39="")</formula>
    </cfRule>
  </conditionalFormatting>
  <conditionalFormatting sqref="J51">
    <cfRule type="expression" dxfId="178" priority="171" stopIfTrue="1">
      <formula>AND($P51&gt;0,$J51=0)</formula>
    </cfRule>
  </conditionalFormatting>
  <conditionalFormatting sqref="J52">
    <cfRule type="expression" dxfId="177" priority="170" stopIfTrue="1">
      <formula>AND($P52&gt;0,$J52=0)</formula>
    </cfRule>
  </conditionalFormatting>
  <conditionalFormatting sqref="J53">
    <cfRule type="expression" dxfId="176" priority="169" stopIfTrue="1">
      <formula>AND($P53&gt;0,$J53=0)</formula>
    </cfRule>
  </conditionalFormatting>
  <conditionalFormatting sqref="J54">
    <cfRule type="expression" dxfId="175" priority="168" stopIfTrue="1">
      <formula>AND($P54&gt;0,$J54=0)</formula>
    </cfRule>
  </conditionalFormatting>
  <conditionalFormatting sqref="J55">
    <cfRule type="expression" dxfId="174" priority="167" stopIfTrue="1">
      <formula>AND($P55&gt;0,$J55=0)</formula>
    </cfRule>
  </conditionalFormatting>
  <conditionalFormatting sqref="I51">
    <cfRule type="expression" dxfId="173" priority="166" stopIfTrue="1">
      <formula>AND($P51&gt;0,$I51="")</formula>
    </cfRule>
  </conditionalFormatting>
  <conditionalFormatting sqref="I52">
    <cfRule type="expression" dxfId="172" priority="165" stopIfTrue="1">
      <formula>AND($P52&gt;0,$I52="")</formula>
    </cfRule>
  </conditionalFormatting>
  <conditionalFormatting sqref="I53">
    <cfRule type="expression" dxfId="171" priority="164" stopIfTrue="1">
      <formula>AND($P53&gt;0,$I53="")</formula>
    </cfRule>
  </conditionalFormatting>
  <conditionalFormatting sqref="I54">
    <cfRule type="expression" dxfId="170" priority="163" stopIfTrue="1">
      <formula>AND($P54&gt;0,$I54="")</formula>
    </cfRule>
  </conditionalFormatting>
  <conditionalFormatting sqref="I55">
    <cfRule type="expression" dxfId="169" priority="162" stopIfTrue="1">
      <formula>AND($P55&gt;0,$I55="")</formula>
    </cfRule>
  </conditionalFormatting>
  <conditionalFormatting sqref="D51:G51">
    <cfRule type="expression" dxfId="168" priority="161" stopIfTrue="1">
      <formula>AND($P51&gt;0,$D51="")</formula>
    </cfRule>
  </conditionalFormatting>
  <conditionalFormatting sqref="D52:G52">
    <cfRule type="expression" dxfId="167" priority="160" stopIfTrue="1">
      <formula>AND($P52&gt;0,$D52="")</formula>
    </cfRule>
  </conditionalFormatting>
  <conditionalFormatting sqref="D53:G53">
    <cfRule type="expression" dxfId="166" priority="159" stopIfTrue="1">
      <formula>AND($P53&gt;0,$D53="")</formula>
    </cfRule>
  </conditionalFormatting>
  <conditionalFormatting sqref="D54:G54">
    <cfRule type="expression" dxfId="165" priority="158" stopIfTrue="1">
      <formula>AND($P54&gt;0,$D54="")</formula>
    </cfRule>
  </conditionalFormatting>
  <conditionalFormatting sqref="D55:G55">
    <cfRule type="expression" dxfId="164" priority="157" stopIfTrue="1">
      <formula>AND($P55&gt;0,$D55="")</formula>
    </cfRule>
  </conditionalFormatting>
  <conditionalFormatting sqref="J51">
    <cfRule type="expression" dxfId="163" priority="156" stopIfTrue="1">
      <formula>AND($P51&gt;0,$J51=0)</formula>
    </cfRule>
  </conditionalFormatting>
  <conditionalFormatting sqref="J52">
    <cfRule type="expression" dxfId="162" priority="155" stopIfTrue="1">
      <formula>AND($P52&gt;0,$J52=0)</formula>
    </cfRule>
  </conditionalFormatting>
  <conditionalFormatting sqref="J53">
    <cfRule type="expression" dxfId="161" priority="154" stopIfTrue="1">
      <formula>AND($P53&gt;0,$J53=0)</formula>
    </cfRule>
  </conditionalFormatting>
  <conditionalFormatting sqref="J54">
    <cfRule type="expression" dxfId="160" priority="153" stopIfTrue="1">
      <formula>AND($P54&gt;0,$J54=0)</formula>
    </cfRule>
  </conditionalFormatting>
  <conditionalFormatting sqref="J55">
    <cfRule type="expression" dxfId="159" priority="152" stopIfTrue="1">
      <formula>AND($P55&gt;0,$J55=0)</formula>
    </cfRule>
  </conditionalFormatting>
  <conditionalFormatting sqref="J56">
    <cfRule type="expression" dxfId="158" priority="151" stopIfTrue="1">
      <formula>AND($P56&gt;0,$J56=0)</formula>
    </cfRule>
  </conditionalFormatting>
  <conditionalFormatting sqref="I14 I29">
    <cfRule type="expression" dxfId="157" priority="150" stopIfTrue="1">
      <formula>AND($P14&gt;0,$I14="")</formula>
    </cfRule>
  </conditionalFormatting>
  <conditionalFormatting sqref="I15">
    <cfRule type="expression" dxfId="156" priority="149" stopIfTrue="1">
      <formula>AND($P15&gt;0,$I15="")</formula>
    </cfRule>
  </conditionalFormatting>
  <conditionalFormatting sqref="I16">
    <cfRule type="expression" dxfId="155" priority="148" stopIfTrue="1">
      <formula>AND($P16&gt;0,$I16="")</formula>
    </cfRule>
  </conditionalFormatting>
  <conditionalFormatting sqref="I20">
    <cfRule type="expression" dxfId="154" priority="147" stopIfTrue="1">
      <formula>AND($P20&gt;0,$I20="")</formula>
    </cfRule>
  </conditionalFormatting>
  <conditionalFormatting sqref="I21">
    <cfRule type="expression" dxfId="153" priority="146" stopIfTrue="1">
      <formula>AND($P21&gt;0,$I21="")</formula>
    </cfRule>
  </conditionalFormatting>
  <conditionalFormatting sqref="I22">
    <cfRule type="expression" dxfId="152" priority="145" stopIfTrue="1">
      <formula>AND($P22&gt;0,$I22="")</formula>
    </cfRule>
  </conditionalFormatting>
  <conditionalFormatting sqref="I23">
    <cfRule type="expression" dxfId="151" priority="144" stopIfTrue="1">
      <formula>AND($P23&gt;0,$I23="")</formula>
    </cfRule>
  </conditionalFormatting>
  <conditionalFormatting sqref="I24">
    <cfRule type="expression" dxfId="150" priority="143" stopIfTrue="1">
      <formula>AND($P24&gt;0,$I24="")</formula>
    </cfRule>
  </conditionalFormatting>
  <conditionalFormatting sqref="I25">
    <cfRule type="expression" dxfId="149" priority="142" stopIfTrue="1">
      <formula>AND($P25&gt;0,$I25="")</formula>
    </cfRule>
  </conditionalFormatting>
  <conditionalFormatting sqref="I30">
    <cfRule type="expression" dxfId="148" priority="141" stopIfTrue="1">
      <formula>AND($P30&gt;0,$I30="")</formula>
    </cfRule>
  </conditionalFormatting>
  <conditionalFormatting sqref="I31">
    <cfRule type="expression" dxfId="147" priority="140" stopIfTrue="1">
      <formula>AND($P31&gt;0,$I31="")</formula>
    </cfRule>
  </conditionalFormatting>
  <conditionalFormatting sqref="I52">
    <cfRule type="expression" dxfId="146" priority="139" stopIfTrue="1">
      <formula>AND($P52&gt;0,$I52="")</formula>
    </cfRule>
  </conditionalFormatting>
  <conditionalFormatting sqref="I53">
    <cfRule type="expression" dxfId="145" priority="138" stopIfTrue="1">
      <formula>AND($P53&gt;0,$I53="")</formula>
    </cfRule>
  </conditionalFormatting>
  <conditionalFormatting sqref="I54">
    <cfRule type="expression" dxfId="144" priority="137" stopIfTrue="1">
      <formula>AND($P54&gt;0,$I54="")</formula>
    </cfRule>
  </conditionalFormatting>
  <conditionalFormatting sqref="I55">
    <cfRule type="expression" dxfId="143" priority="136" stopIfTrue="1">
      <formula>AND($P55&gt;0,$I55="")</formula>
    </cfRule>
  </conditionalFormatting>
  <conditionalFormatting sqref="I56">
    <cfRule type="expression" dxfId="142" priority="135" stopIfTrue="1">
      <formula>AND($P56&gt;0,$I56="")</formula>
    </cfRule>
  </conditionalFormatting>
  <conditionalFormatting sqref="I51">
    <cfRule type="expression" dxfId="141" priority="134" stopIfTrue="1">
      <formula>AND($P51&gt;0,$I51="")</formula>
    </cfRule>
  </conditionalFormatting>
  <conditionalFormatting sqref="D14:G14 D31:D32">
    <cfRule type="expression" dxfId="140" priority="133" stopIfTrue="1">
      <formula>AND($P14&gt;0,$D14="")</formula>
    </cfRule>
  </conditionalFormatting>
  <conditionalFormatting sqref="D15:G15">
    <cfRule type="expression" dxfId="139" priority="132" stopIfTrue="1">
      <formula>AND($P15&gt;0,$D15="")</formula>
    </cfRule>
  </conditionalFormatting>
  <conditionalFormatting sqref="D16:G16">
    <cfRule type="expression" dxfId="138" priority="131" stopIfTrue="1">
      <formula>AND($P16&gt;0,$D16="")</formula>
    </cfRule>
  </conditionalFormatting>
  <conditionalFormatting sqref="D20:G20">
    <cfRule type="expression" dxfId="137" priority="130" stopIfTrue="1">
      <formula>AND($P20&gt;0,$D20="")</formula>
    </cfRule>
  </conditionalFormatting>
  <conditionalFormatting sqref="D21:G21">
    <cfRule type="expression" dxfId="136" priority="129" stopIfTrue="1">
      <formula>AND($P21&gt;0,$D21="")</formula>
    </cfRule>
  </conditionalFormatting>
  <conditionalFormatting sqref="D22:G22">
    <cfRule type="expression" dxfId="135" priority="128" stopIfTrue="1">
      <formula>AND($P22&gt;0,$D22="")</formula>
    </cfRule>
  </conditionalFormatting>
  <conditionalFormatting sqref="D23:G23">
    <cfRule type="expression" dxfId="134" priority="127" stopIfTrue="1">
      <formula>AND($P23&gt;0,$D23="")</formula>
    </cfRule>
  </conditionalFormatting>
  <conditionalFormatting sqref="D24:G24">
    <cfRule type="expression" dxfId="133" priority="126" stopIfTrue="1">
      <formula>AND($P24&gt;0,$D24="")</formula>
    </cfRule>
  </conditionalFormatting>
  <conditionalFormatting sqref="D25:G25">
    <cfRule type="expression" dxfId="132" priority="125" stopIfTrue="1">
      <formula>AND($P25&gt;0,$D25="")</formula>
    </cfRule>
  </conditionalFormatting>
  <conditionalFormatting sqref="D29:G29">
    <cfRule type="expression" dxfId="131" priority="124" stopIfTrue="1">
      <formula>AND($P29&gt;0,$D29="")</formula>
    </cfRule>
  </conditionalFormatting>
  <conditionalFormatting sqref="D30:G30">
    <cfRule type="expression" dxfId="130" priority="123" stopIfTrue="1">
      <formula>AND($P30&gt;0,$D30="")</formula>
    </cfRule>
  </conditionalFormatting>
  <conditionalFormatting sqref="E31:G31">
    <cfRule type="expression" dxfId="129" priority="122" stopIfTrue="1">
      <formula>AND($P31&gt;0,$D31="")</formula>
    </cfRule>
  </conditionalFormatting>
  <conditionalFormatting sqref="D51:G51">
    <cfRule type="expression" dxfId="128" priority="121" stopIfTrue="1">
      <formula>AND($P51&gt;0,$D51="")</formula>
    </cfRule>
  </conditionalFormatting>
  <conditionalFormatting sqref="D52:G52">
    <cfRule type="expression" dxfId="127" priority="120" stopIfTrue="1">
      <formula>AND($P52&gt;0,$D52="")</formula>
    </cfRule>
  </conditionalFormatting>
  <conditionalFormatting sqref="D53:G53">
    <cfRule type="expression" dxfId="126" priority="119" stopIfTrue="1">
      <formula>AND($P53&gt;0,$D53="")</formula>
    </cfRule>
  </conditionalFormatting>
  <conditionalFormatting sqref="D54:G54">
    <cfRule type="expression" dxfId="125" priority="118" stopIfTrue="1">
      <formula>AND($P54&gt;0,$D54="")</formula>
    </cfRule>
  </conditionalFormatting>
  <conditionalFormatting sqref="D55:G55">
    <cfRule type="expression" dxfId="124" priority="117" stopIfTrue="1">
      <formula>AND($P55&gt;0,$D55="")</formula>
    </cfRule>
  </conditionalFormatting>
  <conditionalFormatting sqref="D56:G56">
    <cfRule type="expression" dxfId="123" priority="116" stopIfTrue="1">
      <formula>AND($P56&gt;0,$D56="")</formula>
    </cfRule>
  </conditionalFormatting>
  <conditionalFormatting sqref="D60:J60">
    <cfRule type="expression" dxfId="122" priority="115" stopIfTrue="1">
      <formula>AND($D60="",$P60&gt;0)</formula>
    </cfRule>
  </conditionalFormatting>
  <conditionalFormatting sqref="D61:J61">
    <cfRule type="expression" dxfId="121" priority="114" stopIfTrue="1">
      <formula>AND($D61="",$P61&gt;0)</formula>
    </cfRule>
  </conditionalFormatting>
  <conditionalFormatting sqref="D62:J62">
    <cfRule type="expression" dxfId="120" priority="113" stopIfTrue="1">
      <formula>AND($D62="",$P62&gt;0)</formula>
    </cfRule>
  </conditionalFormatting>
  <conditionalFormatting sqref="D63:J63">
    <cfRule type="expression" dxfId="119" priority="112" stopIfTrue="1">
      <formula>AND($D63="",$P63&gt;0)</formula>
    </cfRule>
  </conditionalFormatting>
  <conditionalFormatting sqref="P81">
    <cfRule type="expression" dxfId="118" priority="111" stopIfTrue="1">
      <formula>AND($I$81&lt;&gt;"",$P$81="")</formula>
    </cfRule>
  </conditionalFormatting>
  <conditionalFormatting sqref="I81:J81">
    <cfRule type="expression" dxfId="117" priority="110" stopIfTrue="1">
      <formula>AND($P$81&lt;&gt;"",$I$81="")</formula>
    </cfRule>
  </conditionalFormatting>
  <conditionalFormatting sqref="J35">
    <cfRule type="expression" dxfId="116" priority="109" stopIfTrue="1">
      <formula>AND($P35&gt;0,$J35=0)</formula>
    </cfRule>
  </conditionalFormatting>
  <conditionalFormatting sqref="J36">
    <cfRule type="expression" dxfId="115" priority="108" stopIfTrue="1">
      <formula>AND($P36&gt;0,$J36=0)</formula>
    </cfRule>
  </conditionalFormatting>
  <conditionalFormatting sqref="J37">
    <cfRule type="expression" dxfId="114" priority="107" stopIfTrue="1">
      <formula>AND($P37&gt;0,$J37=0)</formula>
    </cfRule>
  </conditionalFormatting>
  <conditionalFormatting sqref="J38">
    <cfRule type="expression" dxfId="113" priority="106" stopIfTrue="1">
      <formula>AND($P38&gt;0,$J38=0)</formula>
    </cfRule>
  </conditionalFormatting>
  <conditionalFormatting sqref="I35">
    <cfRule type="expression" dxfId="112" priority="105" stopIfTrue="1">
      <formula>AND($P35&gt;0,$I35="")</formula>
    </cfRule>
  </conditionalFormatting>
  <conditionalFormatting sqref="I36">
    <cfRule type="expression" dxfId="111" priority="104" stopIfTrue="1">
      <formula>AND($P36&gt;0,$I36="")</formula>
    </cfRule>
  </conditionalFormatting>
  <conditionalFormatting sqref="I37">
    <cfRule type="expression" dxfId="110" priority="103" stopIfTrue="1">
      <formula>AND($P37&gt;0,$I37="")</formula>
    </cfRule>
  </conditionalFormatting>
  <conditionalFormatting sqref="I38">
    <cfRule type="expression" dxfId="109" priority="102" stopIfTrue="1">
      <formula>AND($P38&gt;0,$I38="")</formula>
    </cfRule>
  </conditionalFormatting>
  <conditionalFormatting sqref="H35">
    <cfRule type="expression" dxfId="108" priority="101" stopIfTrue="1">
      <formula>AND(P35&gt;0,$H35="")</formula>
    </cfRule>
  </conditionalFormatting>
  <conditionalFormatting sqref="H36">
    <cfRule type="expression" dxfId="107" priority="100" stopIfTrue="1">
      <formula>AND(P36&gt;0,$H36="")</formula>
    </cfRule>
  </conditionalFormatting>
  <conditionalFormatting sqref="H37">
    <cfRule type="expression" dxfId="106" priority="99" stopIfTrue="1">
      <formula>AND(P37&gt;0,$H37="")</formula>
    </cfRule>
  </conditionalFormatting>
  <conditionalFormatting sqref="H38">
    <cfRule type="expression" dxfId="105" priority="98" stopIfTrue="1">
      <formula>AND(P38&gt;0,$H38="")</formula>
    </cfRule>
  </conditionalFormatting>
  <conditionalFormatting sqref="D35:G38">
    <cfRule type="expression" dxfId="104" priority="97" stopIfTrue="1">
      <formula>AND($P35&gt;0,$D35="")</formula>
    </cfRule>
  </conditionalFormatting>
  <conditionalFormatting sqref="D36:G36">
    <cfRule type="expression" dxfId="103" priority="96" stopIfTrue="1">
      <formula>AND($P36&gt;0,$D36="")</formula>
    </cfRule>
  </conditionalFormatting>
  <conditionalFormatting sqref="D37:G37">
    <cfRule type="expression" dxfId="102" priority="95" stopIfTrue="1">
      <formula>AND($P37&gt;0,$D37="")</formula>
    </cfRule>
  </conditionalFormatting>
  <conditionalFormatting sqref="D38:G38">
    <cfRule type="expression" dxfId="101" priority="94" stopIfTrue="1">
      <formula>AND($P38&gt;0,$D38="")</formula>
    </cfRule>
  </conditionalFormatting>
  <conditionalFormatting sqref="P91">
    <cfRule type="expression" dxfId="100" priority="93" stopIfTrue="1">
      <formula>$P$91&lt;&gt;valTIAlloc</formula>
    </cfRule>
  </conditionalFormatting>
  <conditionalFormatting sqref="J14">
    <cfRule type="expression" dxfId="99" priority="91">
      <formula>AND($P14&gt;0,$J14="")</formula>
    </cfRule>
    <cfRule type="expression" dxfId="98" priority="92">
      <formula>AND(J14="","P17&lt;&gt;")</formula>
    </cfRule>
  </conditionalFormatting>
  <conditionalFormatting sqref="J15:J16">
    <cfRule type="expression" dxfId="97" priority="89">
      <formula>AND($P15&gt;0,$J15="")</formula>
    </cfRule>
    <cfRule type="expression" dxfId="96" priority="90">
      <formula>AND(J15="","P17&lt;&gt;")</formula>
    </cfRule>
  </conditionalFormatting>
  <conditionalFormatting sqref="J20:J25">
    <cfRule type="expression" dxfId="95" priority="87">
      <formula>AND($P20&gt;0,$J20="")</formula>
    </cfRule>
    <cfRule type="expression" dxfId="94" priority="88">
      <formula>AND(J20="","P17&lt;&gt;")</formula>
    </cfRule>
  </conditionalFormatting>
  <conditionalFormatting sqref="J29:J31">
    <cfRule type="expression" dxfId="93" priority="85">
      <formula>AND($P29&gt;0,$J29="")</formula>
    </cfRule>
    <cfRule type="expression" dxfId="92" priority="86">
      <formula>AND(J29="","P17&lt;&gt;")</formula>
    </cfRule>
  </conditionalFormatting>
  <conditionalFormatting sqref="AA14">
    <cfRule type="expression" dxfId="91" priority="84" stopIfTrue="1">
      <formula>AND($P14&gt;0,$I14="")</formula>
    </cfRule>
  </conditionalFormatting>
  <conditionalFormatting sqref="AA14">
    <cfRule type="expression" dxfId="90" priority="83" stopIfTrue="1">
      <formula>AND($P14&gt;0,$I14="")</formula>
    </cfRule>
  </conditionalFormatting>
  <conditionalFormatting sqref="AA15">
    <cfRule type="expression" dxfId="89" priority="82" stopIfTrue="1">
      <formula>AND($P15&gt;0,$I15="")</formula>
    </cfRule>
  </conditionalFormatting>
  <conditionalFormatting sqref="AA15">
    <cfRule type="expression" dxfId="88" priority="81" stopIfTrue="1">
      <formula>AND($P15&gt;0,$I15="")</formula>
    </cfRule>
  </conditionalFormatting>
  <conditionalFormatting sqref="AA16">
    <cfRule type="expression" dxfId="87" priority="80" stopIfTrue="1">
      <formula>AND($P16&gt;0,$I16="")</formula>
    </cfRule>
  </conditionalFormatting>
  <conditionalFormatting sqref="AA16">
    <cfRule type="expression" dxfId="86" priority="79" stopIfTrue="1">
      <formula>AND($P16&gt;0,$I16="")</formula>
    </cfRule>
  </conditionalFormatting>
  <conditionalFormatting sqref="AA20">
    <cfRule type="expression" dxfId="85" priority="78" stopIfTrue="1">
      <formula>AND($P20&gt;0,$I20="")</formula>
    </cfRule>
  </conditionalFormatting>
  <conditionalFormatting sqref="AA20">
    <cfRule type="expression" dxfId="84" priority="77" stopIfTrue="1">
      <formula>AND($P20&gt;0,$I20="")</formula>
    </cfRule>
  </conditionalFormatting>
  <conditionalFormatting sqref="AA21">
    <cfRule type="expression" dxfId="83" priority="76" stopIfTrue="1">
      <formula>AND($P21&gt;0,$I21="")</formula>
    </cfRule>
  </conditionalFormatting>
  <conditionalFormatting sqref="AA21">
    <cfRule type="expression" dxfId="82" priority="75" stopIfTrue="1">
      <formula>AND($P21&gt;0,$I21="")</formula>
    </cfRule>
  </conditionalFormatting>
  <conditionalFormatting sqref="AA22">
    <cfRule type="expression" dxfId="81" priority="74" stopIfTrue="1">
      <formula>AND($P22&gt;0,$I22="")</formula>
    </cfRule>
  </conditionalFormatting>
  <conditionalFormatting sqref="AA22">
    <cfRule type="expression" dxfId="80" priority="73" stopIfTrue="1">
      <formula>AND($P22&gt;0,$I22="")</formula>
    </cfRule>
  </conditionalFormatting>
  <conditionalFormatting sqref="AA22">
    <cfRule type="expression" dxfId="79" priority="72" stopIfTrue="1">
      <formula>AND($P22&gt;0,$I22="")</formula>
    </cfRule>
  </conditionalFormatting>
  <conditionalFormatting sqref="AA22">
    <cfRule type="expression" dxfId="78" priority="71" stopIfTrue="1">
      <formula>AND($P22&gt;0,$I22="")</formula>
    </cfRule>
  </conditionalFormatting>
  <conditionalFormatting sqref="AA23">
    <cfRule type="expression" dxfId="77" priority="70" stopIfTrue="1">
      <formula>AND($P23&gt;0,$I23="")</formula>
    </cfRule>
  </conditionalFormatting>
  <conditionalFormatting sqref="AA23">
    <cfRule type="expression" dxfId="76" priority="69" stopIfTrue="1">
      <formula>AND($P23&gt;0,$I23="")</formula>
    </cfRule>
  </conditionalFormatting>
  <conditionalFormatting sqref="AA24">
    <cfRule type="expression" dxfId="75" priority="68" stopIfTrue="1">
      <formula>AND($P24&gt;0,$I24="")</formula>
    </cfRule>
  </conditionalFormatting>
  <conditionalFormatting sqref="AA24">
    <cfRule type="expression" dxfId="74" priority="67" stopIfTrue="1">
      <formula>AND($P24&gt;0,$I24="")</formula>
    </cfRule>
  </conditionalFormatting>
  <conditionalFormatting sqref="AA25">
    <cfRule type="expression" dxfId="73" priority="66" stopIfTrue="1">
      <formula>AND($P25&gt;0,$I25="")</formula>
    </cfRule>
  </conditionalFormatting>
  <conditionalFormatting sqref="AA25">
    <cfRule type="expression" dxfId="72" priority="65" stopIfTrue="1">
      <formula>AND($P25&gt;0,$I25="")</formula>
    </cfRule>
  </conditionalFormatting>
  <conditionalFormatting sqref="AA29">
    <cfRule type="expression" dxfId="71" priority="64" stopIfTrue="1">
      <formula>AND($P29&gt;0,$I29="")</formula>
    </cfRule>
  </conditionalFormatting>
  <conditionalFormatting sqref="AA29">
    <cfRule type="expression" dxfId="70" priority="63" stopIfTrue="1">
      <formula>AND($P29&gt;0,$I29="")</formula>
    </cfRule>
  </conditionalFormatting>
  <conditionalFormatting sqref="AA30">
    <cfRule type="expression" dxfId="69" priority="62" stopIfTrue="1">
      <formula>AND($P30&gt;0,$I30="")</formula>
    </cfRule>
  </conditionalFormatting>
  <conditionalFormatting sqref="AA30">
    <cfRule type="expression" dxfId="68" priority="61" stopIfTrue="1">
      <formula>AND($P30&gt;0,$I30="")</formula>
    </cfRule>
  </conditionalFormatting>
  <conditionalFormatting sqref="AA31">
    <cfRule type="expression" dxfId="67" priority="60" stopIfTrue="1">
      <formula>AND($P31&gt;0,$I31="")</formula>
    </cfRule>
  </conditionalFormatting>
  <conditionalFormatting sqref="AA31">
    <cfRule type="expression" dxfId="66" priority="59" stopIfTrue="1">
      <formula>AND($P31&gt;0,$I31="")</formula>
    </cfRule>
  </conditionalFormatting>
  <conditionalFormatting sqref="AA35">
    <cfRule type="expression" dxfId="65" priority="58" stopIfTrue="1">
      <formula>AND($P35&gt;0,$I35="")</formula>
    </cfRule>
  </conditionalFormatting>
  <conditionalFormatting sqref="AA35">
    <cfRule type="expression" dxfId="64" priority="57" stopIfTrue="1">
      <formula>AND($P35&gt;0,$I35="")</formula>
    </cfRule>
  </conditionalFormatting>
  <conditionalFormatting sqref="AA36">
    <cfRule type="expression" dxfId="63" priority="56" stopIfTrue="1">
      <formula>AND($P36&gt;0,$I36="")</formula>
    </cfRule>
  </conditionalFormatting>
  <conditionalFormatting sqref="AA36">
    <cfRule type="expression" dxfId="62" priority="55" stopIfTrue="1">
      <formula>AND($P36&gt;0,$I36="")</formula>
    </cfRule>
  </conditionalFormatting>
  <conditionalFormatting sqref="AA37">
    <cfRule type="expression" dxfId="61" priority="54" stopIfTrue="1">
      <formula>AND($P37&gt;0,$I37="")</formula>
    </cfRule>
  </conditionalFormatting>
  <conditionalFormatting sqref="AA37">
    <cfRule type="expression" dxfId="60" priority="53" stopIfTrue="1">
      <formula>AND($P37&gt;0,$I37="")</formula>
    </cfRule>
  </conditionalFormatting>
  <conditionalFormatting sqref="AA38">
    <cfRule type="expression" dxfId="59" priority="52" stopIfTrue="1">
      <formula>AND($P38&gt;0,$I38="")</formula>
    </cfRule>
  </conditionalFormatting>
  <conditionalFormatting sqref="AA38">
    <cfRule type="expression" dxfId="58" priority="51" stopIfTrue="1">
      <formula>AND($P38&gt;0,$I38="")</formula>
    </cfRule>
  </conditionalFormatting>
  <conditionalFormatting sqref="AA42">
    <cfRule type="expression" dxfId="57" priority="50" stopIfTrue="1">
      <formula>AND($P42&gt;0,$I42="")</formula>
    </cfRule>
  </conditionalFormatting>
  <conditionalFormatting sqref="AA42">
    <cfRule type="expression" dxfId="56" priority="49" stopIfTrue="1">
      <formula>AND($P42&gt;0,$I42="")</formula>
    </cfRule>
  </conditionalFormatting>
  <conditionalFormatting sqref="AA43">
    <cfRule type="expression" dxfId="55" priority="48" stopIfTrue="1">
      <formula>AND($P43&gt;0,$I43="")</formula>
    </cfRule>
  </conditionalFormatting>
  <conditionalFormatting sqref="AA43">
    <cfRule type="expression" dxfId="54" priority="47" stopIfTrue="1">
      <formula>AND($P43&gt;0,$I43="")</formula>
    </cfRule>
  </conditionalFormatting>
  <conditionalFormatting sqref="AA44">
    <cfRule type="expression" dxfId="53" priority="46" stopIfTrue="1">
      <formula>AND($P44&gt;0,$I44="")</formula>
    </cfRule>
  </conditionalFormatting>
  <conditionalFormatting sqref="AA44">
    <cfRule type="expression" dxfId="52" priority="45" stopIfTrue="1">
      <formula>AND($P44&gt;0,$I44="")</formula>
    </cfRule>
  </conditionalFormatting>
  <conditionalFormatting sqref="AA45">
    <cfRule type="expression" dxfId="51" priority="44" stopIfTrue="1">
      <formula>AND($P45&gt;0,$I45="")</formula>
    </cfRule>
  </conditionalFormatting>
  <conditionalFormatting sqref="AA45">
    <cfRule type="expression" dxfId="50" priority="43" stopIfTrue="1">
      <formula>AND($P45&gt;0,$I45="")</formula>
    </cfRule>
  </conditionalFormatting>
  <conditionalFormatting sqref="AA46">
    <cfRule type="expression" dxfId="49" priority="42" stopIfTrue="1">
      <formula>AND($P46&gt;0,$I46="")</formula>
    </cfRule>
  </conditionalFormatting>
  <conditionalFormatting sqref="AA46">
    <cfRule type="expression" dxfId="48" priority="41" stopIfTrue="1">
      <formula>AND($P46&gt;0,$I46="")</formula>
    </cfRule>
  </conditionalFormatting>
  <conditionalFormatting sqref="AA51">
    <cfRule type="expression" dxfId="47" priority="40" stopIfTrue="1">
      <formula>AND($P51&gt;0,$I51="")</formula>
    </cfRule>
  </conditionalFormatting>
  <conditionalFormatting sqref="AA51">
    <cfRule type="expression" dxfId="46" priority="39" stopIfTrue="1">
      <formula>AND($P51&gt;0,$I51="")</formula>
    </cfRule>
  </conditionalFormatting>
  <conditionalFormatting sqref="AA52">
    <cfRule type="expression" dxfId="45" priority="38" stopIfTrue="1">
      <formula>AND($P52&gt;0,$I52="")</formula>
    </cfRule>
  </conditionalFormatting>
  <conditionalFormatting sqref="AA52">
    <cfRule type="expression" dxfId="44" priority="37" stopIfTrue="1">
      <formula>AND($P52&gt;0,$I52="")</formula>
    </cfRule>
  </conditionalFormatting>
  <conditionalFormatting sqref="AA53">
    <cfRule type="expression" dxfId="43" priority="36" stopIfTrue="1">
      <formula>AND($P53&gt;0,$I53="")</formula>
    </cfRule>
  </conditionalFormatting>
  <conditionalFormatting sqref="AA53">
    <cfRule type="expression" dxfId="42" priority="35" stopIfTrue="1">
      <formula>AND($P53&gt;0,$I53="")</formula>
    </cfRule>
  </conditionalFormatting>
  <conditionalFormatting sqref="AA54">
    <cfRule type="expression" dxfId="41" priority="34" stopIfTrue="1">
      <formula>AND($P54&gt;0,$I54="")</formula>
    </cfRule>
  </conditionalFormatting>
  <conditionalFormatting sqref="AA54">
    <cfRule type="expression" dxfId="40" priority="33" stopIfTrue="1">
      <formula>AND($P54&gt;0,$I54="")</formula>
    </cfRule>
  </conditionalFormatting>
  <conditionalFormatting sqref="AA55">
    <cfRule type="expression" dxfId="39" priority="32" stopIfTrue="1">
      <formula>AND($P55&gt;0,$I55="")</formula>
    </cfRule>
  </conditionalFormatting>
  <conditionalFormatting sqref="AA55">
    <cfRule type="expression" dxfId="38" priority="31" stopIfTrue="1">
      <formula>AND($P55&gt;0,$I55="")</formula>
    </cfRule>
  </conditionalFormatting>
  <conditionalFormatting sqref="AA56">
    <cfRule type="expression" dxfId="37" priority="30" stopIfTrue="1">
      <formula>AND($P56&gt;0,$I56="")</formula>
    </cfRule>
  </conditionalFormatting>
  <conditionalFormatting sqref="AA56">
    <cfRule type="expression" dxfId="36" priority="29" stopIfTrue="1">
      <formula>AND($P56&gt;0,$I56="")</formula>
    </cfRule>
  </conditionalFormatting>
  <conditionalFormatting sqref="AA60">
    <cfRule type="expression" dxfId="35" priority="28" stopIfTrue="1">
      <formula>AND($P60&gt;0,$I60="")</formula>
    </cfRule>
  </conditionalFormatting>
  <conditionalFormatting sqref="AA60">
    <cfRule type="expression" dxfId="34" priority="27" stopIfTrue="1">
      <formula>AND($P60&gt;0,$I60="")</formula>
    </cfRule>
  </conditionalFormatting>
  <conditionalFormatting sqref="AA62">
    <cfRule type="expression" dxfId="33" priority="26" stopIfTrue="1">
      <formula>AND($P62&gt;0,$I62="")</formula>
    </cfRule>
  </conditionalFormatting>
  <conditionalFormatting sqref="AA62">
    <cfRule type="expression" dxfId="32" priority="25" stopIfTrue="1">
      <formula>AND($P62&gt;0,$I62="")</formula>
    </cfRule>
  </conditionalFormatting>
  <conditionalFormatting sqref="AA63">
    <cfRule type="expression" dxfId="31" priority="24" stopIfTrue="1">
      <formula>AND($P63&gt;0,$I63="")</formula>
    </cfRule>
  </conditionalFormatting>
  <conditionalFormatting sqref="AA63">
    <cfRule type="expression" dxfId="30" priority="23" stopIfTrue="1">
      <formula>AND($P63&gt;0,$I63="")</formula>
    </cfRule>
  </conditionalFormatting>
  <conditionalFormatting sqref="AA67">
    <cfRule type="expression" dxfId="29" priority="22" stopIfTrue="1">
      <formula>AND($P67&gt;0,$I67="")</formula>
    </cfRule>
  </conditionalFormatting>
  <conditionalFormatting sqref="AA67">
    <cfRule type="expression" dxfId="28" priority="21" stopIfTrue="1">
      <formula>AND($P67&gt;0,$I67="")</formula>
    </cfRule>
  </conditionalFormatting>
  <conditionalFormatting sqref="AA68">
    <cfRule type="expression" dxfId="27" priority="20" stopIfTrue="1">
      <formula>AND($P68&gt;0,$I68="")</formula>
    </cfRule>
  </conditionalFormatting>
  <conditionalFormatting sqref="AA68">
    <cfRule type="expression" dxfId="26" priority="19" stopIfTrue="1">
      <formula>AND($P68&gt;0,$I68="")</formula>
    </cfRule>
  </conditionalFormatting>
  <conditionalFormatting sqref="AA69">
    <cfRule type="expression" dxfId="25" priority="18" stopIfTrue="1">
      <formula>AND($P69&gt;0,$I69="")</formula>
    </cfRule>
  </conditionalFormatting>
  <conditionalFormatting sqref="AA69">
    <cfRule type="expression" dxfId="24" priority="17" stopIfTrue="1">
      <formula>AND($P69&gt;0,$I69="")</formula>
    </cfRule>
  </conditionalFormatting>
  <conditionalFormatting sqref="AA70">
    <cfRule type="expression" dxfId="23" priority="16" stopIfTrue="1">
      <formula>AND($P70&gt;0,$I70="")</formula>
    </cfRule>
  </conditionalFormatting>
  <conditionalFormatting sqref="AA70">
    <cfRule type="expression" dxfId="22" priority="15" stopIfTrue="1">
      <formula>AND($P70&gt;0,$I70="")</formula>
    </cfRule>
  </conditionalFormatting>
  <conditionalFormatting sqref="AA74">
    <cfRule type="expression" dxfId="21" priority="14" stopIfTrue="1">
      <formula>AND($P74&gt;0,$I74="")</formula>
    </cfRule>
  </conditionalFormatting>
  <conditionalFormatting sqref="AA74">
    <cfRule type="expression" dxfId="20" priority="13" stopIfTrue="1">
      <formula>AND($P74&gt;0,$I74="")</formula>
    </cfRule>
  </conditionalFormatting>
  <conditionalFormatting sqref="AA75">
    <cfRule type="expression" dxfId="19" priority="12" stopIfTrue="1">
      <formula>AND($P75&gt;0,$I75="")</formula>
    </cfRule>
  </conditionalFormatting>
  <conditionalFormatting sqref="AA75">
    <cfRule type="expression" dxfId="18" priority="11" stopIfTrue="1">
      <formula>AND($P75&gt;0,$I75="")</formula>
    </cfRule>
  </conditionalFormatting>
  <conditionalFormatting sqref="AA76">
    <cfRule type="expression" dxfId="17" priority="10" stopIfTrue="1">
      <formula>AND($P76&gt;0,$I76="")</formula>
    </cfRule>
  </conditionalFormatting>
  <conditionalFormatting sqref="AA76">
    <cfRule type="expression" dxfId="16" priority="9" stopIfTrue="1">
      <formula>AND($P76&gt;0,$I76="")</formula>
    </cfRule>
  </conditionalFormatting>
  <conditionalFormatting sqref="AA77">
    <cfRule type="expression" dxfId="15" priority="8" stopIfTrue="1">
      <formula>AND($P77&gt;0,$I77="")</formula>
    </cfRule>
  </conditionalFormatting>
  <conditionalFormatting sqref="AA77">
    <cfRule type="expression" dxfId="14" priority="7" stopIfTrue="1">
      <formula>AND($P77&gt;0,$I77="")</formula>
    </cfRule>
  </conditionalFormatting>
  <conditionalFormatting sqref="AA81">
    <cfRule type="expression" dxfId="13" priority="6" stopIfTrue="1">
      <formula>AND($P81&gt;0,$I81="")</formula>
    </cfRule>
  </conditionalFormatting>
  <conditionalFormatting sqref="AA81">
    <cfRule type="expression" dxfId="12" priority="5" stopIfTrue="1">
      <formula>AND($P81&gt;0,$I81="")</formula>
    </cfRule>
  </conditionalFormatting>
  <conditionalFormatting sqref="AA86">
    <cfRule type="expression" dxfId="11" priority="4" stopIfTrue="1">
      <formula>AND($P86&gt;0,$I86="")</formula>
    </cfRule>
  </conditionalFormatting>
  <conditionalFormatting sqref="AA86">
    <cfRule type="expression" dxfId="10" priority="3" stopIfTrue="1">
      <formula>AND($P86&gt;0,$I86="")</formula>
    </cfRule>
  </conditionalFormatting>
  <conditionalFormatting sqref="AA87">
    <cfRule type="expression" dxfId="9" priority="2" stopIfTrue="1">
      <formula>AND($P87&gt;0,$I87="")</formula>
    </cfRule>
  </conditionalFormatting>
  <conditionalFormatting sqref="AA87">
    <cfRule type="expression" dxfId="8" priority="1" stopIfTrue="1">
      <formula>AND($P87&gt;0,$I87="")</formula>
    </cfRule>
  </conditionalFormatting>
  <dataValidations count="15">
    <dataValidation type="list" allowBlank="1" showInputMessage="1" showErrorMessage="1" sqref="R8:S8" xr:uid="{7DBF9035-3C0E-4981-926E-713C81DD63EC}">
      <formula1>"Yes"</formula1>
    </dataValidation>
    <dataValidation type="list" allowBlank="1" showInputMessage="1" showErrorMessage="1" sqref="D35:G38" xr:uid="{DAB30BE0-669A-46EE-8004-B7B758C67A1F}">
      <formula1>lstLn4</formula1>
    </dataValidation>
    <dataValidation allowBlank="1" showErrorMessage="1" error="Please enter a numeric value." prompt="IMPORTANT - if you are contributing to MTRS you must click the MTRS box - 9% will be calculated automatically_x000a_" sqref="P26" xr:uid="{FBA5AB19-83C5-422B-BE05-62C228BC262F}"/>
    <dataValidation type="list" allowBlank="1" showInputMessage="1" showErrorMessage="1" sqref="D29:G31" xr:uid="{A970BCA8-1FFE-487A-A949-EC076682F791}">
      <formula1>lstLn3</formula1>
    </dataValidation>
    <dataValidation type="list" allowBlank="1" showInputMessage="1" showErrorMessage="1" sqref="D20:G25" xr:uid="{51DC9700-EE15-4A89-BFAD-B570FB305626}">
      <formula1>lstLn2</formula1>
    </dataValidation>
    <dataValidation type="list" allowBlank="1" showInputMessage="1" showErrorMessage="1" sqref="D14:G16" xr:uid="{44F06DD4-0F71-4B44-9583-42F8320B0EF2}">
      <formula1>lstLn1</formula1>
    </dataValidation>
    <dataValidation type="list" allowBlank="1" showInputMessage="1" showErrorMessage="1" sqref="D86:J87" xr:uid="{A22E305A-9196-4D2F-9DF6-FE6C20934A3D}">
      <formula1>Line_11</formula1>
    </dataValidation>
    <dataValidation type="list" allowBlank="1" showInputMessage="1" showErrorMessage="1" sqref="D67:J70" xr:uid="{C5206E67-6469-402A-891A-CED0C6CB749C}">
      <formula1>Line8Travel</formula1>
    </dataValidation>
    <dataValidation type="list" allowBlank="1" showInputMessage="1" showErrorMessage="1" sqref="D74:J77" xr:uid="{DABE6B6B-82AB-41A7-9FA9-F37495AD1CAD}">
      <formula1>Line9OtherCosts</formula1>
    </dataValidation>
    <dataValidation type="list" allowBlank="1" showInputMessage="1" showErrorMessage="1" sqref="J51:J56 J35:J38" xr:uid="{EFD97514-55C7-458D-853E-7479EB62CB73}">
      <formula1>",per hour, per day, flat"</formula1>
    </dataValidation>
    <dataValidation type="list" allowBlank="1" showInputMessage="1" showErrorMessage="1" sqref="D60:J63" xr:uid="{3997B52B-47FF-4108-BF45-3931EA7737C8}">
      <formula1>lstLn7</formula1>
    </dataValidation>
    <dataValidation type="list" allowBlank="1" showInputMessage="1" showErrorMessage="1" sqref="D51:G56" xr:uid="{33470A8D-60CF-48B0-9833-207A2BC2B7EC}">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48691F06-9E06-437C-89EE-32135177BAE4}">
      <formula1>0</formula1>
      <formula2>10000000</formula2>
    </dataValidation>
    <dataValidation type="whole" allowBlank="1" showInputMessage="1" showErrorMessage="1" error="Please enter a numeric value." sqref="P35:Q39 P29:Q31" xr:uid="{C28A6903-9CE5-4918-8405-AB2910A41C78}">
      <formula1>0</formula1>
      <formula2>10000000</formula2>
    </dataValidation>
    <dataValidation allowBlank="1" showErrorMessage="1" prompt="_x000a_" sqref="P43:P47 Q41:Q47" xr:uid="{06E33B9C-98F4-4B83-B832-50F13738DB17}"/>
  </dataValidations>
  <hyperlinks>
    <hyperlink ref="S1:X1" location="'Table of Contents'!A1" tooltip="Back to Table of Contents" display="Back to Table of Contents" xr:uid="{D1FF76D3-2113-4231-BB2C-4D1C74567AC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7170" r:id="rId5" name="Check Box 2">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7171" r:id="rId6" name="Check Box 3">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7172" r:id="rId7" name="Check Box 4">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7173" r:id="rId8" name="Check Box 5">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7174" r:id="rId9" name="Check Box 6">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7175" r:id="rId10" name="Check Box 7">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7176" r:id="rId11" name="Check Box 8">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7177" r:id="rId12" name="Check Box 9">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7178" r:id="rId13" name="Check Box 10">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7179" r:id="rId14" name="Check Box 11">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7180" r:id="rId15" name="Check Box 12">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7181" r:id="rId16" name="Check Box 13">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7182" r:id="rId17" name="Check Box 14">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7183" r:id="rId18" name="Check Box 15">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7184" r:id="rId19" name="Check Box 16">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AED18-3737-465F-91A7-DCE37BDEDAD0}">
  <sheetPr>
    <tabColor theme="7" tint="0.59999389629810485"/>
  </sheetPr>
  <dimension ref="A1:K42"/>
  <sheetViews>
    <sheetView zoomScale="80" zoomScaleNormal="80" workbookViewId="0">
      <selection activeCell="E14" sqref="E14"/>
    </sheetView>
  </sheetViews>
  <sheetFormatPr defaultRowHeight="15" x14ac:dyDescent="0.25"/>
  <cols>
    <col min="1" max="1" width="41.140625" customWidth="1"/>
    <col min="2" max="2" width="21.85546875" customWidth="1"/>
    <col min="3" max="3" width="25.7109375" customWidth="1"/>
    <col min="4" max="4" width="26.5703125" customWidth="1"/>
    <col min="5" max="5" width="21.28515625" customWidth="1"/>
    <col min="6" max="7" width="22.85546875" customWidth="1"/>
    <col min="8" max="8" width="13.140625" customWidth="1"/>
    <col min="9" max="9" width="14.5703125" customWidth="1"/>
    <col min="10" max="10" width="14" customWidth="1"/>
  </cols>
  <sheetData>
    <row r="1" spans="1:11" x14ac:dyDescent="0.25">
      <c r="A1" t="s">
        <v>60</v>
      </c>
      <c r="B1" t="s">
        <v>61</v>
      </c>
      <c r="C1" t="s">
        <v>62</v>
      </c>
      <c r="D1" t="s">
        <v>63</v>
      </c>
      <c r="E1" t="s">
        <v>64</v>
      </c>
      <c r="F1" t="s">
        <v>65</v>
      </c>
      <c r="G1" t="s">
        <v>66</v>
      </c>
      <c r="H1" t="s">
        <v>67</v>
      </c>
      <c r="I1" t="s">
        <v>93</v>
      </c>
      <c r="J1" t="s">
        <v>95</v>
      </c>
    </row>
    <row r="2" spans="1:11" x14ac:dyDescent="0.25">
      <c r="A2" t="s">
        <v>81</v>
      </c>
      <c r="B2">
        <v>5</v>
      </c>
      <c r="C2" s="177">
        <v>4000</v>
      </c>
      <c r="D2" s="179">
        <v>10000</v>
      </c>
      <c r="E2" s="179">
        <v>112000</v>
      </c>
      <c r="F2" s="179">
        <v>250000</v>
      </c>
      <c r="G2" s="179">
        <v>28000</v>
      </c>
      <c r="H2" s="179">
        <v>8000</v>
      </c>
      <c r="I2" s="179">
        <v>15000</v>
      </c>
      <c r="J2" s="179">
        <v>5000</v>
      </c>
      <c r="K2" s="295"/>
    </row>
    <row r="3" spans="1:11" x14ac:dyDescent="0.25">
      <c r="A3" t="s">
        <v>68</v>
      </c>
      <c r="B3">
        <v>7</v>
      </c>
      <c r="C3" s="178">
        <v>4000</v>
      </c>
      <c r="D3" s="177">
        <v>10000</v>
      </c>
      <c r="E3" s="177">
        <v>144000</v>
      </c>
      <c r="F3" s="177">
        <v>250000</v>
      </c>
      <c r="G3" s="177">
        <v>36000</v>
      </c>
      <c r="H3" s="177">
        <v>0</v>
      </c>
      <c r="I3" s="177">
        <v>15000</v>
      </c>
      <c r="J3" s="177"/>
      <c r="K3" s="295"/>
    </row>
    <row r="4" spans="1:11" x14ac:dyDescent="0.25">
      <c r="A4" t="s">
        <v>82</v>
      </c>
      <c r="B4">
        <v>7</v>
      </c>
      <c r="C4" s="177">
        <v>4000</v>
      </c>
      <c r="D4" s="177">
        <v>10000</v>
      </c>
      <c r="E4" s="177">
        <v>150000</v>
      </c>
      <c r="F4" s="177">
        <v>160000</v>
      </c>
      <c r="G4" s="177">
        <v>10000</v>
      </c>
      <c r="H4" s="177">
        <v>0</v>
      </c>
      <c r="I4" s="177">
        <v>15000</v>
      </c>
      <c r="J4" s="177"/>
      <c r="K4" s="295"/>
    </row>
    <row r="5" spans="1:11" x14ac:dyDescent="0.25">
      <c r="A5" t="s">
        <v>83</v>
      </c>
      <c r="B5">
        <v>9</v>
      </c>
      <c r="C5" s="178">
        <v>4000</v>
      </c>
      <c r="D5" s="177">
        <v>10000</v>
      </c>
      <c r="E5" s="177">
        <v>144000</v>
      </c>
      <c r="F5" s="177">
        <v>400000</v>
      </c>
      <c r="G5" s="177">
        <v>36000</v>
      </c>
      <c r="H5" s="177">
        <v>0</v>
      </c>
      <c r="I5" s="177">
        <v>15000</v>
      </c>
      <c r="J5" s="177"/>
      <c r="K5" s="295"/>
    </row>
    <row r="6" spans="1:11" x14ac:dyDescent="0.25">
      <c r="A6" t="s">
        <v>84</v>
      </c>
      <c r="B6">
        <v>1</v>
      </c>
      <c r="C6" s="178">
        <v>4000</v>
      </c>
      <c r="D6" s="177">
        <v>15000</v>
      </c>
      <c r="E6" s="177">
        <v>76000</v>
      </c>
      <c r="F6" s="177">
        <v>25000</v>
      </c>
      <c r="G6" s="177">
        <v>19000</v>
      </c>
      <c r="H6" s="177">
        <v>0</v>
      </c>
      <c r="I6" s="177">
        <v>10000</v>
      </c>
      <c r="J6" s="177"/>
      <c r="K6" s="295"/>
    </row>
    <row r="7" spans="1:11" x14ac:dyDescent="0.25">
      <c r="A7" t="s">
        <v>85</v>
      </c>
      <c r="B7">
        <v>1</v>
      </c>
      <c r="C7" s="177">
        <v>4000</v>
      </c>
      <c r="D7" s="177">
        <v>15000</v>
      </c>
      <c r="E7" s="177">
        <v>76000</v>
      </c>
      <c r="F7" s="177">
        <v>25000</v>
      </c>
      <c r="G7" s="177">
        <v>19000</v>
      </c>
      <c r="H7" s="177">
        <v>0</v>
      </c>
      <c r="I7" s="177">
        <v>10000</v>
      </c>
      <c r="J7" s="177"/>
      <c r="K7" s="295"/>
    </row>
    <row r="8" spans="1:11" x14ac:dyDescent="0.25">
      <c r="A8" t="s">
        <v>86</v>
      </c>
      <c r="B8">
        <v>5</v>
      </c>
      <c r="C8" s="178">
        <v>4000</v>
      </c>
      <c r="D8" s="177">
        <v>15000</v>
      </c>
      <c r="E8" s="177">
        <v>112000</v>
      </c>
      <c r="F8" s="177">
        <v>50000</v>
      </c>
      <c r="G8" s="177">
        <v>28000</v>
      </c>
      <c r="H8" s="177">
        <v>0</v>
      </c>
      <c r="I8" s="177">
        <v>10000</v>
      </c>
      <c r="J8" s="177"/>
      <c r="K8" s="295"/>
    </row>
    <row r="9" spans="1:11" x14ac:dyDescent="0.25">
      <c r="A9" t="s">
        <v>87</v>
      </c>
      <c r="B9">
        <v>2</v>
      </c>
      <c r="C9" s="177">
        <v>4000</v>
      </c>
      <c r="D9" s="177">
        <v>10000</v>
      </c>
      <c r="E9" s="177">
        <v>76000</v>
      </c>
      <c r="F9" s="177">
        <v>150000</v>
      </c>
      <c r="G9" s="177">
        <v>19000</v>
      </c>
      <c r="H9" s="177">
        <v>0</v>
      </c>
      <c r="I9" s="177">
        <v>15000</v>
      </c>
      <c r="J9" s="177"/>
      <c r="K9" s="295"/>
    </row>
    <row r="10" spans="1:11" x14ac:dyDescent="0.25">
      <c r="A10" t="s">
        <v>88</v>
      </c>
      <c r="B10">
        <v>1</v>
      </c>
      <c r="C10" s="178">
        <v>4000</v>
      </c>
      <c r="D10" s="177">
        <v>10000</v>
      </c>
      <c r="E10" s="177">
        <v>76000</v>
      </c>
      <c r="F10" s="177">
        <v>100000</v>
      </c>
      <c r="G10" s="177">
        <v>19000</v>
      </c>
      <c r="H10" s="177">
        <v>0</v>
      </c>
      <c r="I10" s="177">
        <v>15000</v>
      </c>
      <c r="J10" s="177"/>
      <c r="K10" s="295"/>
    </row>
    <row r="11" spans="1:11" x14ac:dyDescent="0.25">
      <c r="A11" t="s">
        <v>69</v>
      </c>
      <c r="B11">
        <v>4</v>
      </c>
      <c r="C11" s="177">
        <v>4000</v>
      </c>
      <c r="D11" s="177">
        <v>15000</v>
      </c>
      <c r="E11" s="177">
        <v>112000</v>
      </c>
      <c r="F11" s="177">
        <v>180000</v>
      </c>
      <c r="G11" s="177">
        <v>28000</v>
      </c>
      <c r="H11" s="177">
        <v>0</v>
      </c>
      <c r="I11" s="177">
        <v>25000</v>
      </c>
      <c r="J11" s="177"/>
      <c r="K11" s="295"/>
    </row>
    <row r="12" spans="1:11" x14ac:dyDescent="0.25">
      <c r="A12" t="s">
        <v>89</v>
      </c>
      <c r="B12">
        <v>3</v>
      </c>
      <c r="C12" s="178">
        <v>4000</v>
      </c>
      <c r="D12" s="177">
        <v>10000</v>
      </c>
      <c r="E12" s="177">
        <v>112000</v>
      </c>
      <c r="F12" s="177">
        <v>150000</v>
      </c>
      <c r="G12" s="177">
        <v>28000</v>
      </c>
      <c r="H12" s="177">
        <v>0</v>
      </c>
      <c r="I12" s="177">
        <v>15000</v>
      </c>
      <c r="J12" s="177"/>
      <c r="K12" s="295"/>
    </row>
    <row r="13" spans="1:11" x14ac:dyDescent="0.25">
      <c r="A13" t="s">
        <v>70</v>
      </c>
      <c r="B13">
        <v>1</v>
      </c>
      <c r="C13" s="177">
        <v>4000</v>
      </c>
      <c r="D13" s="177">
        <v>15000</v>
      </c>
      <c r="E13" s="177">
        <v>76000</v>
      </c>
      <c r="F13" s="177">
        <v>25000</v>
      </c>
      <c r="G13" s="177">
        <v>19000</v>
      </c>
      <c r="H13" s="177">
        <v>0</v>
      </c>
      <c r="I13" s="177">
        <v>10000</v>
      </c>
      <c r="J13" s="177"/>
      <c r="K13" s="295"/>
    </row>
    <row r="14" spans="1:11" x14ac:dyDescent="0.25">
      <c r="A14" t="s">
        <v>71</v>
      </c>
      <c r="B14">
        <v>7</v>
      </c>
      <c r="C14" s="178">
        <v>4000</v>
      </c>
      <c r="D14" s="177">
        <v>15000</v>
      </c>
      <c r="E14" s="177">
        <v>70000</v>
      </c>
      <c r="F14" s="177">
        <v>50000</v>
      </c>
      <c r="G14" s="177">
        <v>10000</v>
      </c>
      <c r="H14" s="177">
        <v>3000</v>
      </c>
      <c r="I14" s="177">
        <v>10000</v>
      </c>
      <c r="J14" s="177">
        <v>3000</v>
      </c>
      <c r="K14" s="295"/>
    </row>
    <row r="16" spans="1:11" x14ac:dyDescent="0.25">
      <c r="A16" s="171" t="s">
        <v>60</v>
      </c>
      <c r="B16" s="172" t="s">
        <v>62</v>
      </c>
    </row>
    <row r="17" spans="1:7" x14ac:dyDescent="0.25">
      <c r="A17" s="173" t="s">
        <v>81</v>
      </c>
      <c r="B17" s="177">
        <v>4000</v>
      </c>
    </row>
    <row r="18" spans="1:7" x14ac:dyDescent="0.25">
      <c r="A18" s="174" t="s">
        <v>68</v>
      </c>
      <c r="B18" s="178">
        <v>4000</v>
      </c>
      <c r="F18" s="1"/>
      <c r="G18" s="1"/>
    </row>
    <row r="19" spans="1:7" x14ac:dyDescent="0.25">
      <c r="A19" s="173" t="s">
        <v>90</v>
      </c>
      <c r="B19" s="177">
        <v>4000</v>
      </c>
    </row>
    <row r="20" spans="1:7" x14ac:dyDescent="0.25">
      <c r="A20" s="174" t="s">
        <v>83</v>
      </c>
      <c r="B20" s="178">
        <v>6500</v>
      </c>
    </row>
    <row r="21" spans="1:7" x14ac:dyDescent="0.25">
      <c r="A21" s="173" t="s">
        <v>84</v>
      </c>
      <c r="B21" s="177">
        <v>4000</v>
      </c>
    </row>
    <row r="22" spans="1:7" x14ac:dyDescent="0.25">
      <c r="A22" s="173" t="s">
        <v>85</v>
      </c>
      <c r="B22" s="177">
        <v>6500</v>
      </c>
    </row>
    <row r="23" spans="1:7" x14ac:dyDescent="0.25">
      <c r="A23" s="174" t="s">
        <v>86</v>
      </c>
      <c r="B23" s="178">
        <v>4000</v>
      </c>
    </row>
    <row r="24" spans="1:7" x14ac:dyDescent="0.25">
      <c r="A24" s="173" t="s">
        <v>87</v>
      </c>
      <c r="B24" s="177">
        <v>4000</v>
      </c>
    </row>
    <row r="25" spans="1:7" x14ac:dyDescent="0.25">
      <c r="A25" s="174" t="s">
        <v>88</v>
      </c>
      <c r="B25" s="178">
        <v>6500</v>
      </c>
    </row>
    <row r="26" spans="1:7" x14ac:dyDescent="0.25">
      <c r="A26" s="173" t="s">
        <v>69</v>
      </c>
      <c r="B26" s="177">
        <v>6500</v>
      </c>
    </row>
    <row r="27" spans="1:7" x14ac:dyDescent="0.25">
      <c r="A27" s="174" t="s">
        <v>89</v>
      </c>
      <c r="B27" s="178">
        <v>6500</v>
      </c>
    </row>
    <row r="28" spans="1:7" x14ac:dyDescent="0.25">
      <c r="A28" s="173" t="s">
        <v>70</v>
      </c>
      <c r="B28" s="177">
        <v>4000</v>
      </c>
    </row>
    <row r="29" spans="1:7" x14ac:dyDescent="0.25">
      <c r="A29" s="174" t="s">
        <v>71</v>
      </c>
      <c r="B29" s="178">
        <v>4000</v>
      </c>
    </row>
    <row r="33" spans="1:2" ht="15.75" thickBot="1" x14ac:dyDescent="0.3">
      <c r="A33" s="181"/>
      <c r="B33" s="1">
        <v>121620</v>
      </c>
    </row>
    <row r="34" spans="1:2" ht="15.75" thickBot="1" x14ac:dyDescent="0.3">
      <c r="A34" s="182" t="s">
        <v>72</v>
      </c>
      <c r="B34" s="1">
        <v>345780</v>
      </c>
    </row>
    <row r="35" spans="1:2" ht="15.75" thickBot="1" x14ac:dyDescent="0.3">
      <c r="A35" s="182" t="s">
        <v>73</v>
      </c>
      <c r="B35" s="1">
        <v>229000</v>
      </c>
    </row>
    <row r="36" spans="1:2" ht="15.75" thickBot="1" x14ac:dyDescent="0.3">
      <c r="A36" s="182" t="s">
        <v>74</v>
      </c>
      <c r="B36" s="1">
        <v>187000</v>
      </c>
    </row>
    <row r="37" spans="1:2" ht="15.75" thickBot="1" x14ac:dyDescent="0.3">
      <c r="A37" s="182" t="s">
        <v>75</v>
      </c>
      <c r="B37" s="1">
        <v>281200</v>
      </c>
    </row>
    <row r="38" spans="1:2" ht="15.75" thickBot="1" x14ac:dyDescent="0.3">
      <c r="A38" s="182" t="s">
        <v>76</v>
      </c>
      <c r="B38" s="1">
        <v>182586</v>
      </c>
    </row>
    <row r="39" spans="1:2" ht="15.75" thickBot="1" x14ac:dyDescent="0.3">
      <c r="A39" s="182" t="s">
        <v>77</v>
      </c>
      <c r="B39" s="1">
        <v>209360</v>
      </c>
    </row>
    <row r="40" spans="1:2" ht="15.75" thickBot="1" x14ac:dyDescent="0.3">
      <c r="A40" s="182" t="s">
        <v>78</v>
      </c>
      <c r="B40" s="1">
        <v>184687</v>
      </c>
    </row>
    <row r="41" spans="1:2" ht="15.75" thickBot="1" x14ac:dyDescent="0.3">
      <c r="A41" s="183">
        <v>102560</v>
      </c>
      <c r="B41" s="1">
        <v>102560</v>
      </c>
    </row>
    <row r="42" spans="1:2" x14ac:dyDescent="0.25">
      <c r="A42" s="184"/>
      <c r="B42" s="1">
        <f>SUM(B33:B41)</f>
        <v>1843793</v>
      </c>
    </row>
  </sheetData>
  <phoneticPr fontId="30"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2D4B24-D6B2-4A24-9F74-951FA21DCE5D}">
  <ds:schemaRefs>
    <ds:schemaRef ds:uri="http://schemas.microsoft.com/sharepoint/v3/contenttype/forms"/>
  </ds:schemaRefs>
</ds:datastoreItem>
</file>

<file path=customXml/itemProps2.xml><?xml version="1.0" encoding="utf-8"?>
<ds:datastoreItem xmlns:ds="http://schemas.openxmlformats.org/officeDocument/2006/customXml" ds:itemID="{A3553E1F-EC27-4281-80B4-DEEFC706C1A1}">
  <ds:schemaRefs>
    <ds:schemaRef ds:uri="http://schemas.microsoft.com/office/2006/metadata/properties"/>
    <ds:schemaRef ds:uri="http://schemas.microsoft.com/office/infopath/2007/PartnerControls"/>
    <ds:schemaRef ds:uri="14c63040-5e06-4c4a-8b07-ca5832d9b241"/>
    <ds:schemaRef ds:uri="9324d023-3849-46fe-9182-6ce950756bea"/>
  </ds:schemaRefs>
</ds:datastoreItem>
</file>

<file path=customXml/itemProps3.xml><?xml version="1.0" encoding="utf-8"?>
<ds:datastoreItem xmlns:ds="http://schemas.openxmlformats.org/officeDocument/2006/customXml" ds:itemID="{B52BF736-1FD6-464F-AE0A-6407FCF95A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30</vt:i4>
      </vt:variant>
    </vt:vector>
  </HeadingPairs>
  <TitlesOfParts>
    <vt:vector size="35" baseType="lpstr">
      <vt:lpstr>Instructions</vt:lpstr>
      <vt:lpstr>PreK-12 Calc</vt:lpstr>
      <vt:lpstr>FY24 Budget</vt:lpstr>
      <vt:lpstr>FY25 Part 1 Budget</vt:lpstr>
      <vt:lpstr>Notes</vt:lpstr>
      <vt:lpstr>'FY24 Budget'!Print_Area</vt:lpstr>
      <vt:lpstr>'FY25 Part 1 Budget'!Print_Area</vt:lpstr>
      <vt:lpstr>'FY24 Budget'!Print_Titles</vt:lpstr>
      <vt:lpstr>'FY25 Part 1 Budget'!Print_Titles</vt:lpstr>
      <vt:lpstr>'FY24 Budget'!valTILn1</vt:lpstr>
      <vt:lpstr>'FY25 Part 1 Budget'!valTILn1</vt:lpstr>
      <vt:lpstr>'FY24 Budget'!valTILn10</vt:lpstr>
      <vt:lpstr>'FY25 Part 1 Budget'!valTILn10</vt:lpstr>
      <vt:lpstr>'FY24 Budget'!valTILn11</vt:lpstr>
      <vt:lpstr>'FY25 Part 1 Budget'!valTILn11</vt:lpstr>
      <vt:lpstr>'FY24 Budget'!valTILn2</vt:lpstr>
      <vt:lpstr>'FY25 Part 1 Budget'!valTILn2</vt:lpstr>
      <vt:lpstr>'FY24 Budget'!valTILn3</vt:lpstr>
      <vt:lpstr>'FY25 Part 1 Budget'!valTILn3</vt:lpstr>
      <vt:lpstr>'FY24 Budget'!valTILn4</vt:lpstr>
      <vt:lpstr>'FY25 Part 1 Budget'!valTILn4</vt:lpstr>
      <vt:lpstr>'FY24 Budget'!valTILn5a</vt:lpstr>
      <vt:lpstr>'FY25 Part 1 Budget'!valTILn5a</vt:lpstr>
      <vt:lpstr>'FY24 Budget'!valTILn5b</vt:lpstr>
      <vt:lpstr>'FY25 Part 1 Budget'!valTILn5b</vt:lpstr>
      <vt:lpstr>'FY24 Budget'!valTILn6</vt:lpstr>
      <vt:lpstr>'FY25 Part 1 Budget'!valTILn6</vt:lpstr>
      <vt:lpstr>'FY24 Budget'!valTILn7</vt:lpstr>
      <vt:lpstr>'FY25 Part 1 Budget'!valTILn7</vt:lpstr>
      <vt:lpstr>'FY24 Budget'!valTILn8</vt:lpstr>
      <vt:lpstr>'FY25 Part 1 Budget'!valTILn8</vt:lpstr>
      <vt:lpstr>'FY24 Budget'!valTILn9</vt:lpstr>
      <vt:lpstr>'FY25 Part 1 Budget'!valTILn9</vt:lpstr>
      <vt:lpstr>'FY24 Budget'!valTITot</vt:lpstr>
      <vt:lpstr>'FY25 Part 1 Budget'!valTITot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FY24 and FY25 FC 509 510 Cohort 2 Continuation Part II</dc:title>
  <dc:subject/>
  <dc:creator>DESE</dc:creator>
  <cp:keywords/>
  <dc:description/>
  <cp:lastModifiedBy>Zou, Dong (EOE)</cp:lastModifiedBy>
  <cp:revision/>
  <dcterms:created xsi:type="dcterms:W3CDTF">2022-03-24T18:07:50Z</dcterms:created>
  <dcterms:modified xsi:type="dcterms:W3CDTF">2023-05-25T15:40:16Z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25 2023 12:00AM</vt:lpwstr>
  </property>
</Properties>
</file>