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347698\"/>
    </mc:Choice>
  </mc:AlternateContent>
  <xr:revisionPtr revIDLastSave="0" documentId="13_ncr:1_{52AA3769-276A-449F-8253-9E2851695F1C}" xr6:coauthVersionLast="45" xr6:coauthVersionMax="47" xr10:uidLastSave="{00000000-0000-0000-0000-000000000000}"/>
  <bookViews>
    <workbookView xWindow="-120" yWindow="-120" windowWidth="29040" windowHeight="15840" tabRatio="853" xr2:uid="{00000000-000D-0000-FFFF-FFFF00000000}"/>
  </bookViews>
  <sheets>
    <sheet name="Cover" sheetId="81" r:id="rId1"/>
    <sheet name="MassSTEP Class Plan" sheetId="74" r:id="rId2"/>
    <sheet name="MassSTEP Budget" sheetId="167" r:id="rId3"/>
    <sheet name=" MassSTEP Sub Budget" sheetId="168" r:id="rId4"/>
    <sheet name=" Match Budget" sheetId="178" r:id="rId5"/>
    <sheet name=" Match Sub Budget" sheetId="179" r:id="rId6"/>
    <sheet name="GRANT SUMMARY" sheetId="78" r:id="rId7"/>
    <sheet name="College Fed &amp; State ISA X-Walk " sheetId="183" r:id="rId8"/>
    <sheet name="State Grant - ISA crosswalk" sheetId="162" r:id="rId9"/>
    <sheet name="Federal Grant - ISA crosswalk" sheetId="163" r:id="rId10"/>
    <sheet name="Indirect Cost Calculator" sheetId="47" r:id="rId11"/>
    <sheet name="DROP-DOWNS" sheetId="18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aa" localSheetId="9">#REF!</definedName>
    <definedName name="aaa" localSheetId="8">#REF!</definedName>
    <definedName name="aaa">#REF!</definedName>
    <definedName name="ABE_2" localSheetId="11">'DROP-DOWNS'!$A$1:$A$1</definedName>
    <definedName name="ABE_2">#REF!</definedName>
    <definedName name="ABE_CLASS_PLAN" localSheetId="11">'DROP-DOWNS'!#REF!</definedName>
    <definedName name="ABE_CLASS_PLAN">#REF!</definedName>
    <definedName name="AdminSal">[1]dropdowns!$B$3:$B$5</definedName>
    <definedName name="apples" localSheetId="11">'DROP-DOWNS'!#REF!</definedName>
    <definedName name="apples">#REF!</definedName>
    <definedName name="CALCSubGrantee" localSheetId="9">#REF!</definedName>
    <definedName name="CALCSubGrantee" localSheetId="8">#REF!</definedName>
    <definedName name="CALCSubGrantee">#REF!</definedName>
    <definedName name="ContrServ">[1]dropdowns!$B$39:$B$47</definedName>
    <definedName name="CORE_ABE" localSheetId="11">'DROP-DOWNS'!#REF!</definedName>
    <definedName name="CORE_ABE">#REF!</definedName>
    <definedName name="CORE_ABE_DROP_DOWN_LIST" localSheetId="11">'DROP-DOWNS'!#REF!</definedName>
    <definedName name="CORE_ABE_DROP_DOWN_LIST">#REF!</definedName>
    <definedName name="Core_ESOL" localSheetId="11">'DROP-DOWNS'!#REF!</definedName>
    <definedName name="Core_ESOL">#REF!</definedName>
    <definedName name="dataDistr">[2]DataDistrictList!$A$2:$P$79</definedName>
    <definedName name="ESOL" localSheetId="11">'DROP-DOWNS'!#REF!</definedName>
    <definedName name="ESOL">#REF!</definedName>
    <definedName name="ESOL_2" localSheetId="11">'DROP-DOWNS'!#REF!</definedName>
    <definedName name="ESOL_2">#REF!</definedName>
    <definedName name="ESOL2" localSheetId="11">'DROP-DOWNS'!#REF!</definedName>
    <definedName name="ESOL2">#REF!</definedName>
    <definedName name="fruits" localSheetId="11">'DROP-DOWNS'!#REF!</definedName>
    <definedName name="fruits" localSheetId="9">'[3]DROP-DOWNS'!$A$3:$A$10</definedName>
    <definedName name="fruits" localSheetId="8">'[4]DROP-DOWNS'!$A$3:$A$10</definedName>
    <definedName name="fruits">#REF!</definedName>
    <definedName name="fruity" localSheetId="11">'DROP-DOWNS'!#REF!</definedName>
    <definedName name="fruity">#REF!</definedName>
    <definedName name="fund_list">[5]Fund_List!$A$2:$A$8</definedName>
    <definedName name="IELCE" localSheetId="11">'DROP-DOWNS'!#REF!</definedName>
    <definedName name="IELCE">#REF!</definedName>
    <definedName name="IET" localSheetId="11">'DROP-DOWNS'!#REF!</definedName>
    <definedName name="IET">#REF!</definedName>
    <definedName name="IET_2" localSheetId="11">'DROP-DOWNS'!$B$1:$B$2</definedName>
    <definedName name="IET_2">#REF!</definedName>
    <definedName name="IET_CLASS_PLAM" localSheetId="3">#REF!</definedName>
    <definedName name="IET_CLASS_PLAM" localSheetId="4">#REF!</definedName>
    <definedName name="IET_CLASS_PLAM" localSheetId="5">#REF!</definedName>
    <definedName name="IET_CLASS_PLAM" localSheetId="9">#REF!</definedName>
    <definedName name="IET_CLASS_PLAM" localSheetId="6">#REF!</definedName>
    <definedName name="IET_CLASS_PLAM" localSheetId="2">#REF!</definedName>
    <definedName name="IET_CLASS_PLAM" localSheetId="1">#REF!</definedName>
    <definedName name="IET_CLASS_PLAM" localSheetId="8">#REF!</definedName>
    <definedName name="IET_CLASS_PLAM">#REF!</definedName>
    <definedName name="IET_CLASS_PLAN" localSheetId="9">#REF!</definedName>
    <definedName name="IET_CLASS_PLAN" localSheetId="8">#REF!</definedName>
    <definedName name="IET_CLASS_PLAN">#REF!</definedName>
    <definedName name="InstrSal">[1]dropdowns!$B$7:$B$18</definedName>
    <definedName name="Math" localSheetId="11">'DROP-DOWNS'!fruits</definedName>
    <definedName name="Math" localSheetId="9">'Federal Grant - ISA crosswalk'!fruits</definedName>
    <definedName name="Math" localSheetId="8">'State Grant - ISA crosswalk'!fruits</definedName>
    <definedName name="Math">fruits</definedName>
    <definedName name="Months" localSheetId="11">'DROP-DOWNS'!#REF!</definedName>
    <definedName name="Months">#REF!</definedName>
    <definedName name="my_fund" localSheetId="3">#REF!</definedName>
    <definedName name="my_fund" localSheetId="4">#REF!</definedName>
    <definedName name="my_fund" localSheetId="5">#REF!</definedName>
    <definedName name="my_fund" localSheetId="9">#REF!</definedName>
    <definedName name="my_fund" localSheetId="6">#REF!</definedName>
    <definedName name="my_fund" localSheetId="2">#REF!</definedName>
    <definedName name="my_fund" localSheetId="1">#REF!</definedName>
    <definedName name="my_fund" localSheetId="8">#REF!</definedName>
    <definedName name="my_fund">#REF!</definedName>
    <definedName name="Other">[1]dropdowns!$B$58:$B$70</definedName>
    <definedName name="ParentInvolvement" localSheetId="3">'[6]770 Form 1'!#REF!</definedName>
    <definedName name="ParentInvolvement" localSheetId="4">'[6]770 Form 1'!#REF!</definedName>
    <definedName name="ParentInvolvement" localSheetId="5">'[6]770 Form 1'!#REF!</definedName>
    <definedName name="ParentInvolvement" localSheetId="9">'[6]770 Form 1'!#REF!</definedName>
    <definedName name="ParentInvolvement" localSheetId="6">'[6]770 Form 1'!#REF!</definedName>
    <definedName name="ParentInvolvement" localSheetId="2">'[6]770 Form 1'!#REF!</definedName>
    <definedName name="ParentInvolvement" localSheetId="1">'[6]770 Form 1'!#REF!</definedName>
    <definedName name="ParentInvolvement" localSheetId="8">'[6]770 Form 1'!#REF!</definedName>
    <definedName name="ParentInvolvement">'[6]770 Form 1'!#REF!</definedName>
    <definedName name="ParentInvperSchl" localSheetId="3">'[6]770 Form 1'!#REF!</definedName>
    <definedName name="ParentInvperSchl" localSheetId="4">'[6]770 Form 1'!#REF!</definedName>
    <definedName name="ParentInvperSchl" localSheetId="5">'[6]770 Form 1'!#REF!</definedName>
    <definedName name="ParentInvperSchl" localSheetId="9">'[6]770 Form 1'!#REF!</definedName>
    <definedName name="ParentInvperSchl" localSheetId="6">'[6]770 Form 1'!#REF!</definedName>
    <definedName name="ParentInvperSchl" localSheetId="2">'[6]770 Form 1'!#REF!</definedName>
    <definedName name="ParentInvperSchl" localSheetId="1">'[6]770 Form 1'!#REF!</definedName>
    <definedName name="ParentInvperSchl" localSheetId="8">'[6]770 Form 1'!#REF!</definedName>
    <definedName name="ParentInvperSchl">'[6]770 Form 1'!#REF!</definedName>
    <definedName name="Primary240">[1]dropdowns!$C$2:$C$17</definedName>
    <definedName name="_xlnm.Print_Area" localSheetId="10" xml:space="preserve">                                      'Indirect Cost Calculator'!$A$1:$E$31</definedName>
    <definedName name="_xlnm.Print_Titles" localSheetId="6">'GRANT SUMMARY'!$2:$2</definedName>
    <definedName name="_xlnm.Print_Titles" localSheetId="1">'MassSTEP Class Plan'!$2:$2</definedName>
    <definedName name="Range" localSheetId="3">#REF!</definedName>
    <definedName name="Range" localSheetId="4">#REF!</definedName>
    <definedName name="Range" localSheetId="5">#REF!</definedName>
    <definedName name="Range" localSheetId="9">#REF!</definedName>
    <definedName name="Range" localSheetId="6">#REF!</definedName>
    <definedName name="Range" localSheetId="2">#REF!</definedName>
    <definedName name="Range" localSheetId="1">#REF!</definedName>
    <definedName name="Range" localSheetId="8">#REF!</definedName>
    <definedName name="Range">#REF!</definedName>
    <definedName name="Range1" localSheetId="3">#REF!</definedName>
    <definedName name="Range1" localSheetId="4">#REF!</definedName>
    <definedName name="Range1" localSheetId="5">#REF!</definedName>
    <definedName name="Range1" localSheetId="9">#REF!</definedName>
    <definedName name="Range1" localSheetId="6">#REF!</definedName>
    <definedName name="Range1" localSheetId="2">#REF!</definedName>
    <definedName name="Range1" localSheetId="1">#REF!</definedName>
    <definedName name="Range1" localSheetId="8">#REF!</definedName>
    <definedName name="Range1">#REF!</definedName>
    <definedName name="RESERVATIONS" localSheetId="3">#REF!</definedName>
    <definedName name="RESERVATIONS" localSheetId="4">#REF!</definedName>
    <definedName name="RESERVATIONS" localSheetId="5">#REF!</definedName>
    <definedName name="RESERVATIONS" localSheetId="9">#REF!</definedName>
    <definedName name="RESERVATIONS" localSheetId="6">#REF!</definedName>
    <definedName name="RESERVATIONS" localSheetId="2">#REF!</definedName>
    <definedName name="RESERVATIONS" localSheetId="1">#REF!</definedName>
    <definedName name="RESERVATIONS" localSheetId="8">#REF!</definedName>
    <definedName name="RESERVATIONS">#REF!</definedName>
    <definedName name="Select">"this,that,other"</definedName>
    <definedName name="Select_Core" localSheetId="11">'DROP-DOWNS'!$A$1:$A$1</definedName>
    <definedName name="Select_Core">#REF!</definedName>
    <definedName name="Stipends">[1]dropdowns!$B$26:$B$30</definedName>
    <definedName name="SupplMat">[1]dropdowns!$B$49:$B$56</definedName>
    <definedName name="SuppSal">[1]dropdowns!$B$20:$B$24</definedName>
    <definedName name="T" localSheetId="3">'[6]770 Form 1'!#REF!</definedName>
    <definedName name="T" localSheetId="4">'[6]770 Form 1'!#REF!</definedName>
    <definedName name="T" localSheetId="5">'[6]770 Form 1'!#REF!</definedName>
    <definedName name="T" localSheetId="9">'[6]770 Form 1'!#REF!</definedName>
    <definedName name="T" localSheetId="6">'[6]770 Form 1'!#REF!</definedName>
    <definedName name="T" localSheetId="2">'[6]770 Form 1'!#REF!</definedName>
    <definedName name="T" localSheetId="1">'[6]770 Form 1'!#REF!</definedName>
    <definedName name="T" localSheetId="8">'[6]770 Form 1'!#REF!</definedName>
    <definedName name="T">'[6]770 Form 1'!#REF!</definedName>
    <definedName name="test" localSheetId="3">#REF!</definedName>
    <definedName name="test" localSheetId="4">#REF!</definedName>
    <definedName name="test" localSheetId="5">#REF!</definedName>
    <definedName name="test" localSheetId="9">#REF!</definedName>
    <definedName name="test" localSheetId="6">#REF!</definedName>
    <definedName name="test" localSheetId="2">#REF!</definedName>
    <definedName name="test" localSheetId="1">#REF!</definedName>
    <definedName name="test" localSheetId="8">#REF!</definedName>
    <definedName name="test">#REF!</definedName>
    <definedName name="Test1" localSheetId="3">#REF!</definedName>
    <definedName name="Test1" localSheetId="4">#REF!</definedName>
    <definedName name="Test1" localSheetId="5">#REF!</definedName>
    <definedName name="Test1" localSheetId="9">#REF!</definedName>
    <definedName name="Test1" localSheetId="6">#REF!</definedName>
    <definedName name="Test1" localSheetId="2">#REF!</definedName>
    <definedName name="Test1" localSheetId="1">#REF!</definedName>
    <definedName name="Test1" localSheetId="8">#REF!</definedName>
    <definedName name="Test1">#REF!</definedName>
    <definedName name="TitleI" localSheetId="3">#REF!</definedName>
    <definedName name="TitleI" localSheetId="4">#REF!</definedName>
    <definedName name="TitleI" localSheetId="5">#REF!</definedName>
    <definedName name="TitleI" localSheetId="9">#REF!</definedName>
    <definedName name="TitleI" localSheetId="6">#REF!</definedName>
    <definedName name="TitleI" localSheetId="2">#REF!</definedName>
    <definedName name="TitleI" localSheetId="1">#REF!</definedName>
    <definedName name="TitleI" localSheetId="8">#REF!</definedName>
    <definedName name="TitleI">#REF!</definedName>
    <definedName name="TitleIIA" localSheetId="3">#REF!</definedName>
    <definedName name="TitleIIA" localSheetId="4">#REF!</definedName>
    <definedName name="TitleIIA" localSheetId="5">#REF!</definedName>
    <definedName name="TitleIIA" localSheetId="9">#REF!</definedName>
    <definedName name="TitleIIA" localSheetId="6">#REF!</definedName>
    <definedName name="TitleIIA" localSheetId="2">#REF!</definedName>
    <definedName name="TitleIIA" localSheetId="1">#REF!</definedName>
    <definedName name="TitleIIA" localSheetId="8">#REF!</definedName>
    <definedName name="TitleIIA">#REF!</definedName>
    <definedName name="TitleIID" localSheetId="3">#REF!</definedName>
    <definedName name="TitleIID" localSheetId="4">#REF!</definedName>
    <definedName name="TitleIID" localSheetId="5">#REF!</definedName>
    <definedName name="TitleIID" localSheetId="9">#REF!</definedName>
    <definedName name="TitleIID" localSheetId="6">#REF!</definedName>
    <definedName name="TitleIID" localSheetId="2">#REF!</definedName>
    <definedName name="TitleIID" localSheetId="1">#REF!</definedName>
    <definedName name="TitleIID" localSheetId="8">#REF!</definedName>
    <definedName name="TitleIID">#REF!</definedName>
    <definedName name="TitleIII" localSheetId="3">#REF!</definedName>
    <definedName name="TitleIII" localSheetId="4">#REF!</definedName>
    <definedName name="TitleIII" localSheetId="5">#REF!</definedName>
    <definedName name="TitleIII" localSheetId="9">#REF!</definedName>
    <definedName name="TitleIII" localSheetId="6">#REF!</definedName>
    <definedName name="TitleIII" localSheetId="2">#REF!</definedName>
    <definedName name="TitleIII" localSheetId="1">#REF!</definedName>
    <definedName name="TitleIII" localSheetId="8">#REF!</definedName>
    <definedName name="TitleIII">#REF!</definedName>
    <definedName name="TitleIV" localSheetId="3">#REF!</definedName>
    <definedName name="TitleIV" localSheetId="4">#REF!</definedName>
    <definedName name="TitleIV" localSheetId="5">#REF!</definedName>
    <definedName name="TitleIV" localSheetId="9">#REF!</definedName>
    <definedName name="TitleIV" localSheetId="6">#REF!</definedName>
    <definedName name="TitleIV" localSheetId="2">#REF!</definedName>
    <definedName name="TitleIV" localSheetId="1">#REF!</definedName>
    <definedName name="TitleIV" localSheetId="8">#REF!</definedName>
    <definedName name="TitleIV">#REF!</definedName>
    <definedName name="TitleV" localSheetId="3">#REF!</definedName>
    <definedName name="TitleV" localSheetId="4">#REF!</definedName>
    <definedName name="TitleV" localSheetId="5">#REF!</definedName>
    <definedName name="TitleV" localSheetId="9">#REF!</definedName>
    <definedName name="TitleV" localSheetId="6">#REF!</definedName>
    <definedName name="TitleV" localSheetId="2">#REF!</definedName>
    <definedName name="TitleV" localSheetId="1">#REF!</definedName>
    <definedName name="TitleV" localSheetId="8">#REF!</definedName>
    <definedName name="TitleV">#REF!</definedName>
    <definedName name="Travel">[1]dropdowns!$B$32:$B$37</definedName>
    <definedName name="valAddr1">[7]DataLookupValues!$B$8</definedName>
    <definedName name="valAllocation240">[1]DataLookupValues!$F$2</definedName>
    <definedName name="valCEIS240">'[1]6. CEIS 240'!$J$16</definedName>
    <definedName name="valCtyStZip">[7]DataLookupValues!$B$10</definedName>
    <definedName name="valDistr" localSheetId="9">[8]DataLookupValues!$B$6</definedName>
    <definedName name="valDistr" localSheetId="8">[8]DataLookupValues!$B$6</definedName>
    <definedName name="valDistr">[9]DataLookupValues!$B$6</definedName>
    <definedName name="valDistrName">[7]DataLookupValues!$B$7</definedName>
    <definedName name="valemail">[7]DataLookupValues!$F$9</definedName>
    <definedName name="valM3">'[1]7. M3 240'!$J$24</definedName>
    <definedName name="valname">[7]DataLookupValues!$F$7</definedName>
    <definedName name="valorg4code">[7]DataLookupValues!$D$7</definedName>
    <definedName name="valphonenum">[7]DataLookupValues!$F$8</definedName>
    <definedName name="valProshare240">'[1]5. Equitable Services 240'!$K$50</definedName>
    <definedName name="veggies" localSheetId="11">'DROP-DOWNS'!#REF!</definedName>
    <definedName name="veggies">#REF!</definedName>
    <definedName name="WTF" localSheetId="11">'DROP-DOWNS'!#REF!</definedName>
    <definedName name="WTF">#REF!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7" l="1"/>
  <c r="E11" i="74"/>
  <c r="E10" i="74"/>
  <c r="E9" i="74"/>
  <c r="E8" i="74"/>
  <c r="J5" i="78"/>
  <c r="J7" i="78"/>
  <c r="J8" i="78"/>
  <c r="J6" i="78"/>
  <c r="E83" i="178"/>
  <c r="H83" i="168"/>
  <c r="E83" i="168"/>
  <c r="H84" i="167" l="1"/>
  <c r="E84" i="167"/>
  <c r="U84" i="178"/>
  <c r="U85" i="178"/>
  <c r="U86" i="178"/>
  <c r="U84" i="168"/>
  <c r="U85" i="168"/>
  <c r="U86" i="168"/>
  <c r="U85" i="167"/>
  <c r="U86" i="167"/>
  <c r="U87" i="167"/>
  <c r="K5" i="184" l="1"/>
  <c r="L5" i="184"/>
  <c r="K6" i="184"/>
  <c r="L6" i="184"/>
  <c r="K7" i="184"/>
  <c r="L7" i="184"/>
  <c r="K8" i="184"/>
  <c r="L8" i="184"/>
  <c r="K9" i="184"/>
  <c r="L9" i="184"/>
  <c r="K10" i="184"/>
  <c r="L10" i="184"/>
  <c r="K11" i="184"/>
  <c r="L11" i="184"/>
  <c r="K12" i="184"/>
  <c r="L12" i="184"/>
  <c r="E7" i="162" l="1"/>
  <c r="J37" i="78"/>
  <c r="J27" i="78"/>
  <c r="J26" i="78"/>
  <c r="J14" i="78"/>
  <c r="I16" i="163" s="1"/>
  <c r="H17" i="183" l="1"/>
  <c r="I16" i="162"/>
  <c r="B2" i="178"/>
  <c r="B3" i="78" l="1"/>
  <c r="F3" i="74"/>
  <c r="E7" i="163"/>
  <c r="E10" i="183"/>
  <c r="E8" i="183"/>
  <c r="E24" i="183" l="1"/>
  <c r="K8" i="183"/>
  <c r="K12" i="183"/>
  <c r="K13" i="183"/>
  <c r="K14" i="183"/>
  <c r="K15" i="183"/>
  <c r="K17" i="183"/>
  <c r="D24" i="183"/>
  <c r="D26" i="183" s="1"/>
  <c r="J27" i="183"/>
  <c r="J28" i="183"/>
  <c r="E25" i="163" l="1"/>
  <c r="E27" i="163"/>
  <c r="R115" i="179" l="1"/>
  <c r="R101" i="179"/>
  <c r="R92" i="179"/>
  <c r="R82" i="179"/>
  <c r="R73" i="179"/>
  <c r="R72" i="179"/>
  <c r="R71" i="179"/>
  <c r="R70" i="179"/>
  <c r="R69" i="179"/>
  <c r="R57" i="179"/>
  <c r="R52" i="179"/>
  <c r="R49" i="179"/>
  <c r="R48" i="179"/>
  <c r="R47" i="179"/>
  <c r="R44" i="179"/>
  <c r="R43" i="179"/>
  <c r="R42" i="179"/>
  <c r="R41" i="179"/>
  <c r="R40" i="179"/>
  <c r="R39" i="179"/>
  <c r="R38" i="179"/>
  <c r="R37" i="179"/>
  <c r="R36" i="179"/>
  <c r="R35" i="179"/>
  <c r="R34" i="179"/>
  <c r="R33" i="179"/>
  <c r="R32" i="179"/>
  <c r="R31" i="179"/>
  <c r="R30" i="179"/>
  <c r="R29" i="179"/>
  <c r="R28" i="179"/>
  <c r="R27" i="179"/>
  <c r="R26" i="179"/>
  <c r="R25" i="179"/>
  <c r="R24" i="179"/>
  <c r="R23" i="179"/>
  <c r="R22" i="179"/>
  <c r="R21" i="179"/>
  <c r="R20" i="179"/>
  <c r="R19" i="179"/>
  <c r="R16" i="179"/>
  <c r="R15" i="179"/>
  <c r="R14" i="179"/>
  <c r="R13" i="179"/>
  <c r="R12" i="179"/>
  <c r="R113" i="178"/>
  <c r="R86" i="178"/>
  <c r="R85" i="178"/>
  <c r="R84" i="178"/>
  <c r="R83" i="178"/>
  <c r="U83" i="178" s="1"/>
  <c r="U90" i="178" s="1"/>
  <c r="R99" i="178"/>
  <c r="R80" i="178"/>
  <c r="R70" i="178"/>
  <c r="R69" i="178"/>
  <c r="R68" i="178"/>
  <c r="R67" i="178"/>
  <c r="R71" i="178" s="1"/>
  <c r="R55" i="178"/>
  <c r="R49" i="178"/>
  <c r="R48" i="178"/>
  <c r="R47" i="178"/>
  <c r="R46" i="178"/>
  <c r="R45" i="178"/>
  <c r="R41" i="178"/>
  <c r="R40" i="178"/>
  <c r="R39" i="178"/>
  <c r="R38" i="178"/>
  <c r="R37" i="178"/>
  <c r="R36" i="178"/>
  <c r="R35" i="178"/>
  <c r="R34" i="178"/>
  <c r="R33" i="178"/>
  <c r="R32" i="178"/>
  <c r="R31" i="178"/>
  <c r="R30" i="178"/>
  <c r="R29" i="178"/>
  <c r="R28" i="178"/>
  <c r="R27" i="178"/>
  <c r="R26" i="178"/>
  <c r="R25" i="178"/>
  <c r="R24" i="178"/>
  <c r="R23" i="178"/>
  <c r="R22" i="178"/>
  <c r="R21" i="178"/>
  <c r="R20" i="178"/>
  <c r="R19" i="178"/>
  <c r="R18" i="178"/>
  <c r="R17" i="178"/>
  <c r="R13" i="178"/>
  <c r="R12" i="178"/>
  <c r="R11" i="178"/>
  <c r="R10" i="178"/>
  <c r="R113" i="168"/>
  <c r="R99" i="168"/>
  <c r="J25" i="78" s="1"/>
  <c r="R86" i="168"/>
  <c r="R85" i="168"/>
  <c r="R84" i="168"/>
  <c r="R83" i="168"/>
  <c r="U83" i="168" s="1"/>
  <c r="U90" i="168" s="1"/>
  <c r="R80" i="168"/>
  <c r="R70" i="168"/>
  <c r="R69" i="168"/>
  <c r="R68" i="168"/>
  <c r="R67" i="168"/>
  <c r="R71" i="168" s="1"/>
  <c r="R55" i="168"/>
  <c r="R49" i="168"/>
  <c r="R48" i="168"/>
  <c r="R47" i="168"/>
  <c r="R46" i="168"/>
  <c r="R45" i="168"/>
  <c r="R41" i="168"/>
  <c r="R40" i="168"/>
  <c r="R39" i="168"/>
  <c r="R38" i="168"/>
  <c r="R37" i="168"/>
  <c r="R36" i="168"/>
  <c r="R35" i="168"/>
  <c r="R34" i="168"/>
  <c r="R33" i="168"/>
  <c r="R32" i="168"/>
  <c r="R31" i="168"/>
  <c r="R30" i="168"/>
  <c r="R29" i="168"/>
  <c r="R28" i="168"/>
  <c r="R27" i="168"/>
  <c r="R26" i="168"/>
  <c r="R25" i="168"/>
  <c r="R24" i="168"/>
  <c r="R23" i="168"/>
  <c r="R22" i="168"/>
  <c r="R21" i="168"/>
  <c r="R20" i="168"/>
  <c r="R19" i="168"/>
  <c r="R18" i="168"/>
  <c r="R17" i="168"/>
  <c r="R13" i="168"/>
  <c r="R12" i="168"/>
  <c r="R11" i="168"/>
  <c r="R10" i="168"/>
  <c r="R14" i="168" s="1"/>
  <c r="R114" i="167"/>
  <c r="R100" i="167"/>
  <c r="R87" i="167"/>
  <c r="R86" i="167"/>
  <c r="R85" i="167"/>
  <c r="R84" i="167"/>
  <c r="U84" i="167" s="1"/>
  <c r="U91" i="167" s="1"/>
  <c r="R81" i="167"/>
  <c r="J11" i="78" s="1"/>
  <c r="R71" i="167"/>
  <c r="R70" i="167"/>
  <c r="R69" i="167"/>
  <c r="R68" i="167"/>
  <c r="R56" i="167"/>
  <c r="R50" i="167"/>
  <c r="R49" i="167"/>
  <c r="R48" i="167"/>
  <c r="R47" i="167"/>
  <c r="R46" i="167"/>
  <c r="R42" i="167"/>
  <c r="R41" i="167"/>
  <c r="R40" i="167"/>
  <c r="R39" i="167"/>
  <c r="R38" i="167"/>
  <c r="R37" i="167"/>
  <c r="R36" i="167"/>
  <c r="R35" i="167"/>
  <c r="R34" i="167"/>
  <c r="R33" i="167"/>
  <c r="R32" i="167"/>
  <c r="R31" i="167"/>
  <c r="R30" i="167"/>
  <c r="R29" i="167"/>
  <c r="R28" i="167"/>
  <c r="R27" i="167"/>
  <c r="R26" i="167"/>
  <c r="R25" i="167"/>
  <c r="R24" i="167"/>
  <c r="R23" i="167"/>
  <c r="R22" i="167"/>
  <c r="R21" i="167"/>
  <c r="R20" i="167"/>
  <c r="R19" i="167"/>
  <c r="R18" i="167"/>
  <c r="R14" i="167"/>
  <c r="R13" i="167"/>
  <c r="R12" i="167"/>
  <c r="R11" i="167"/>
  <c r="R42" i="178" l="1"/>
  <c r="R50" i="178"/>
  <c r="R14" i="178"/>
  <c r="J15" i="78"/>
  <c r="J28" i="78"/>
  <c r="J13" i="78"/>
  <c r="J24" i="78"/>
  <c r="H14" i="183"/>
  <c r="I13" i="162"/>
  <c r="I13" i="163"/>
  <c r="I10" i="163"/>
  <c r="H11" i="183"/>
  <c r="I10" i="162"/>
  <c r="R42" i="168"/>
  <c r="R50" i="168"/>
  <c r="R72" i="167"/>
  <c r="J10" i="78" s="1"/>
  <c r="R43" i="167"/>
  <c r="R51" i="167"/>
  <c r="R15" i="167"/>
  <c r="I17" i="163" l="1"/>
  <c r="H18" i="183"/>
  <c r="I17" i="162"/>
  <c r="H16" i="183"/>
  <c r="I15" i="162"/>
  <c r="I15" i="163"/>
  <c r="H13" i="183"/>
  <c r="I12" i="163"/>
  <c r="I12" i="162"/>
  <c r="H10" i="183"/>
  <c r="I9" i="162"/>
  <c r="I9" i="163"/>
  <c r="I8" i="162"/>
  <c r="H9" i="183"/>
  <c r="I8" i="163"/>
  <c r="H8" i="183"/>
  <c r="I7" i="162"/>
  <c r="I7" i="163"/>
  <c r="V71" i="167"/>
  <c r="V70" i="167"/>
  <c r="V69" i="167"/>
  <c r="D71" i="167"/>
  <c r="D70" i="167"/>
  <c r="D69" i="167"/>
  <c r="H68" i="167"/>
  <c r="Q13" i="168" l="1"/>
  <c r="P13" i="168"/>
  <c r="Q12" i="168"/>
  <c r="P12" i="168"/>
  <c r="Q11" i="168"/>
  <c r="P11" i="168"/>
  <c r="Q10" i="168"/>
  <c r="P10" i="168"/>
  <c r="C32" i="162" l="1"/>
  <c r="J38" i="78" l="1"/>
  <c r="E125" i="179"/>
  <c r="F125" i="179" s="1"/>
  <c r="F128" i="179"/>
  <c r="Y111" i="179"/>
  <c r="U104" i="179"/>
  <c r="O104" i="179"/>
  <c r="Y101" i="179"/>
  <c r="E100" i="179"/>
  <c r="E99" i="179"/>
  <c r="E98" i="179"/>
  <c r="E97" i="179"/>
  <c r="E96" i="179"/>
  <c r="E95" i="179"/>
  <c r="U91" i="179"/>
  <c r="R91" i="179"/>
  <c r="H91" i="179"/>
  <c r="E91" i="179"/>
  <c r="D91" i="179"/>
  <c r="U90" i="179"/>
  <c r="R90" i="179"/>
  <c r="H90" i="179"/>
  <c r="E90" i="179"/>
  <c r="U89" i="179"/>
  <c r="R89" i="179"/>
  <c r="H89" i="179"/>
  <c r="E89" i="179"/>
  <c r="U88" i="179"/>
  <c r="R88" i="179"/>
  <c r="H88" i="179"/>
  <c r="E88" i="179"/>
  <c r="U87" i="179"/>
  <c r="R87" i="179"/>
  <c r="H87" i="179"/>
  <c r="E87" i="179"/>
  <c r="U86" i="179"/>
  <c r="R86" i="179"/>
  <c r="H86" i="179"/>
  <c r="E86" i="179"/>
  <c r="U85" i="179"/>
  <c r="U92" i="179" s="1"/>
  <c r="R85" i="179"/>
  <c r="H85" i="179"/>
  <c r="E85" i="179"/>
  <c r="Y82" i="179"/>
  <c r="E81" i="179"/>
  <c r="E80" i="179"/>
  <c r="E79" i="179"/>
  <c r="E78" i="179"/>
  <c r="E77" i="179"/>
  <c r="E76" i="179"/>
  <c r="V72" i="179"/>
  <c r="U72" i="179"/>
  <c r="W72" i="179"/>
  <c r="E127" i="179" s="1"/>
  <c r="F127" i="179" s="1"/>
  <c r="H72" i="179"/>
  <c r="D72" i="179"/>
  <c r="W71" i="179"/>
  <c r="E126" i="179" s="1"/>
  <c r="F126" i="179" s="1"/>
  <c r="V71" i="179"/>
  <c r="U71" i="179"/>
  <c r="H71" i="179"/>
  <c r="D71" i="179"/>
  <c r="W70" i="179"/>
  <c r="V70" i="179"/>
  <c r="U70" i="179"/>
  <c r="H70" i="179"/>
  <c r="D70" i="179"/>
  <c r="W69" i="179"/>
  <c r="E124" i="179" s="1"/>
  <c r="F124" i="179" s="1"/>
  <c r="V69" i="179"/>
  <c r="U69" i="179"/>
  <c r="Y73" i="179"/>
  <c r="H69" i="179"/>
  <c r="D69" i="179"/>
  <c r="Y57" i="179"/>
  <c r="V51" i="179"/>
  <c r="R51" i="179"/>
  <c r="Q51" i="179"/>
  <c r="P51" i="179"/>
  <c r="R50" i="179"/>
  <c r="Q50" i="179"/>
  <c r="V50" i="179" s="1"/>
  <c r="P50" i="179"/>
  <c r="V49" i="179"/>
  <c r="Q49" i="179"/>
  <c r="P49" i="179"/>
  <c r="Q48" i="179"/>
  <c r="P48" i="179"/>
  <c r="P52" i="179" s="1"/>
  <c r="Q47" i="179"/>
  <c r="V47" i="179" s="1"/>
  <c r="P47" i="179"/>
  <c r="Q43" i="179"/>
  <c r="V43" i="179" s="1"/>
  <c r="P43" i="179"/>
  <c r="Q42" i="179"/>
  <c r="V42" i="179" s="1"/>
  <c r="P42" i="179"/>
  <c r="Q41" i="179"/>
  <c r="V41" i="179" s="1"/>
  <c r="P41" i="179"/>
  <c r="Q40" i="179"/>
  <c r="V40" i="179" s="1"/>
  <c r="P40" i="179"/>
  <c r="Q39" i="179"/>
  <c r="V39" i="179" s="1"/>
  <c r="P39" i="179"/>
  <c r="Q38" i="179"/>
  <c r="V38" i="179" s="1"/>
  <c r="P38" i="179"/>
  <c r="Q37" i="179"/>
  <c r="V37" i="179" s="1"/>
  <c r="P37" i="179"/>
  <c r="Q36" i="179"/>
  <c r="V36" i="179" s="1"/>
  <c r="P36" i="179"/>
  <c r="Q35" i="179"/>
  <c r="V35" i="179" s="1"/>
  <c r="P35" i="179"/>
  <c r="Q34" i="179"/>
  <c r="V34" i="179" s="1"/>
  <c r="P34" i="179"/>
  <c r="Q33" i="179"/>
  <c r="V33" i="179" s="1"/>
  <c r="P33" i="179"/>
  <c r="Q32" i="179"/>
  <c r="V32" i="179" s="1"/>
  <c r="P32" i="179"/>
  <c r="Q31" i="179"/>
  <c r="V31" i="179" s="1"/>
  <c r="P31" i="179"/>
  <c r="Q30" i="179"/>
  <c r="V30" i="179" s="1"/>
  <c r="P30" i="179"/>
  <c r="Q29" i="179"/>
  <c r="V29" i="179" s="1"/>
  <c r="P29" i="179"/>
  <c r="Q28" i="179"/>
  <c r="V28" i="179" s="1"/>
  <c r="P28" i="179"/>
  <c r="Q27" i="179"/>
  <c r="V27" i="179" s="1"/>
  <c r="P27" i="179"/>
  <c r="Q26" i="179"/>
  <c r="V26" i="179" s="1"/>
  <c r="P26" i="179"/>
  <c r="Q25" i="179"/>
  <c r="V25" i="179" s="1"/>
  <c r="P25" i="179"/>
  <c r="Q24" i="179"/>
  <c r="V24" i="179" s="1"/>
  <c r="P24" i="179"/>
  <c r="Q23" i="179"/>
  <c r="V23" i="179" s="1"/>
  <c r="P23" i="179"/>
  <c r="Q22" i="179"/>
  <c r="V22" i="179" s="1"/>
  <c r="P22" i="179"/>
  <c r="Q21" i="179"/>
  <c r="V21" i="179" s="1"/>
  <c r="P21" i="179"/>
  <c r="Q20" i="179"/>
  <c r="V20" i="179" s="1"/>
  <c r="P20" i="179"/>
  <c r="Q19" i="179"/>
  <c r="P19" i="179"/>
  <c r="Q15" i="179"/>
  <c r="V15" i="179" s="1"/>
  <c r="P15" i="179"/>
  <c r="Q14" i="179"/>
  <c r="V14" i="179" s="1"/>
  <c r="P14" i="179"/>
  <c r="Q13" i="179"/>
  <c r="V13" i="179" s="1"/>
  <c r="P13" i="179"/>
  <c r="Q12" i="179"/>
  <c r="P12" i="179"/>
  <c r="P16" i="179" s="1"/>
  <c r="F125" i="178"/>
  <c r="Y109" i="178"/>
  <c r="O102" i="178"/>
  <c r="U102" i="178" s="1"/>
  <c r="Y99" i="178"/>
  <c r="E98" i="178"/>
  <c r="E97" i="178"/>
  <c r="E96" i="178"/>
  <c r="E95" i="178"/>
  <c r="E94" i="178"/>
  <c r="E93" i="178"/>
  <c r="U89" i="178"/>
  <c r="R89" i="178"/>
  <c r="H89" i="178"/>
  <c r="E89" i="178"/>
  <c r="D89" i="178"/>
  <c r="U88" i="178"/>
  <c r="R88" i="178"/>
  <c r="H88" i="178"/>
  <c r="E88" i="178"/>
  <c r="U87" i="178"/>
  <c r="R87" i="178"/>
  <c r="H87" i="178"/>
  <c r="E87" i="178"/>
  <c r="H86" i="178"/>
  <c r="E86" i="178"/>
  <c r="H85" i="178"/>
  <c r="E85" i="178"/>
  <c r="H84" i="178"/>
  <c r="E84" i="178"/>
  <c r="Y80" i="178"/>
  <c r="E79" i="178"/>
  <c r="E78" i="178"/>
  <c r="E77" i="178"/>
  <c r="E76" i="178"/>
  <c r="E75" i="178"/>
  <c r="E74" i="178"/>
  <c r="V70" i="178"/>
  <c r="U70" i="178"/>
  <c r="W70" i="178"/>
  <c r="E124" i="178" s="1"/>
  <c r="F124" i="178" s="1"/>
  <c r="H70" i="178"/>
  <c r="D70" i="178"/>
  <c r="W69" i="178"/>
  <c r="E123" i="178" s="1"/>
  <c r="F123" i="178" s="1"/>
  <c r="V69" i="178"/>
  <c r="U69" i="178"/>
  <c r="H69" i="178"/>
  <c r="D69" i="178"/>
  <c r="W68" i="178"/>
  <c r="E122" i="178" s="1"/>
  <c r="F122" i="178" s="1"/>
  <c r="V68" i="178"/>
  <c r="U68" i="178"/>
  <c r="H68" i="178"/>
  <c r="D68" i="178"/>
  <c r="W67" i="178"/>
  <c r="E121" i="178" s="1"/>
  <c r="F121" i="178" s="1"/>
  <c r="V67" i="178"/>
  <c r="U67" i="178"/>
  <c r="Y71" i="178"/>
  <c r="H67" i="178"/>
  <c r="D67" i="178"/>
  <c r="Y55" i="178"/>
  <c r="Q49" i="178"/>
  <c r="V49" i="178" s="1"/>
  <c r="P49" i="178"/>
  <c r="Q48" i="178"/>
  <c r="V48" i="178" s="1"/>
  <c r="P48" i="178"/>
  <c r="Q47" i="178"/>
  <c r="V47" i="178" s="1"/>
  <c r="P47" i="178"/>
  <c r="Q46" i="178"/>
  <c r="V46" i="178" s="1"/>
  <c r="P46" i="178"/>
  <c r="Q45" i="178"/>
  <c r="V45" i="178" s="1"/>
  <c r="P45" i="178"/>
  <c r="Q41" i="178"/>
  <c r="V41" i="178" s="1"/>
  <c r="P41" i="178"/>
  <c r="Q40" i="178"/>
  <c r="V40" i="178" s="1"/>
  <c r="P40" i="178"/>
  <c r="Q39" i="178"/>
  <c r="V39" i="178" s="1"/>
  <c r="P39" i="178"/>
  <c r="Q38" i="178"/>
  <c r="V38" i="178" s="1"/>
  <c r="P38" i="178"/>
  <c r="Q37" i="178"/>
  <c r="V37" i="178" s="1"/>
  <c r="P37" i="178"/>
  <c r="Q36" i="178"/>
  <c r="V36" i="178" s="1"/>
  <c r="P36" i="178"/>
  <c r="Q35" i="178"/>
  <c r="V35" i="178" s="1"/>
  <c r="P35" i="178"/>
  <c r="Q34" i="178"/>
  <c r="V34" i="178" s="1"/>
  <c r="P34" i="178"/>
  <c r="Q33" i="178"/>
  <c r="V33" i="178" s="1"/>
  <c r="P33" i="178"/>
  <c r="Q32" i="178"/>
  <c r="V32" i="178" s="1"/>
  <c r="P32" i="178"/>
  <c r="Q31" i="178"/>
  <c r="V31" i="178" s="1"/>
  <c r="P31" i="178"/>
  <c r="Q30" i="178"/>
  <c r="V30" i="178" s="1"/>
  <c r="P30" i="178"/>
  <c r="Q29" i="178"/>
  <c r="V29" i="178" s="1"/>
  <c r="P29" i="178"/>
  <c r="Q28" i="178"/>
  <c r="V28" i="178" s="1"/>
  <c r="P28" i="178"/>
  <c r="Q27" i="178"/>
  <c r="V27" i="178" s="1"/>
  <c r="P27" i="178"/>
  <c r="Q26" i="178"/>
  <c r="V26" i="178" s="1"/>
  <c r="P26" i="178"/>
  <c r="Q25" i="178"/>
  <c r="V25" i="178" s="1"/>
  <c r="P25" i="178"/>
  <c r="Q24" i="178"/>
  <c r="V24" i="178" s="1"/>
  <c r="P24" i="178"/>
  <c r="Q23" i="178"/>
  <c r="V23" i="178" s="1"/>
  <c r="P23" i="178"/>
  <c r="Q22" i="178"/>
  <c r="V22" i="178" s="1"/>
  <c r="P22" i="178"/>
  <c r="Q21" i="178"/>
  <c r="V21" i="178" s="1"/>
  <c r="P21" i="178"/>
  <c r="Q20" i="178"/>
  <c r="V20" i="178" s="1"/>
  <c r="P20" i="178"/>
  <c r="Q19" i="178"/>
  <c r="V19" i="178" s="1"/>
  <c r="P19" i="178"/>
  <c r="Q18" i="178"/>
  <c r="V18" i="178" s="1"/>
  <c r="P18" i="178"/>
  <c r="Q17" i="178"/>
  <c r="P17" i="178"/>
  <c r="Q13" i="178"/>
  <c r="V13" i="178" s="1"/>
  <c r="P13" i="178"/>
  <c r="Q12" i="178"/>
  <c r="V12" i="178" s="1"/>
  <c r="P12" i="178"/>
  <c r="Q11" i="178"/>
  <c r="V11" i="178" s="1"/>
  <c r="P11" i="178"/>
  <c r="Q10" i="178"/>
  <c r="P10" i="178"/>
  <c r="B3" i="167"/>
  <c r="O102" i="168"/>
  <c r="U102" i="168" s="1"/>
  <c r="F125" i="168"/>
  <c r="Y109" i="168"/>
  <c r="Y99" i="168"/>
  <c r="E98" i="168"/>
  <c r="E97" i="168"/>
  <c r="E96" i="168"/>
  <c r="E95" i="168"/>
  <c r="E94" i="168"/>
  <c r="E93" i="168"/>
  <c r="U89" i="168"/>
  <c r="R89" i="168"/>
  <c r="H89" i="168"/>
  <c r="E89" i="168"/>
  <c r="D89" i="168"/>
  <c r="U88" i="168"/>
  <c r="R88" i="168"/>
  <c r="H88" i="168"/>
  <c r="E88" i="168"/>
  <c r="U87" i="168"/>
  <c r="R87" i="168"/>
  <c r="H87" i="168"/>
  <c r="E87" i="168"/>
  <c r="H86" i="168"/>
  <c r="E86" i="168"/>
  <c r="H85" i="168"/>
  <c r="E85" i="168"/>
  <c r="H84" i="168"/>
  <c r="E84" i="168"/>
  <c r="Y80" i="168"/>
  <c r="E79" i="168"/>
  <c r="E78" i="168"/>
  <c r="E77" i="168"/>
  <c r="E76" i="168"/>
  <c r="E75" i="168"/>
  <c r="E74" i="168"/>
  <c r="V70" i="168"/>
  <c r="U70" i="168"/>
  <c r="W70" i="168"/>
  <c r="E124" i="168" s="1"/>
  <c r="F124" i="168" s="1"/>
  <c r="H70" i="168"/>
  <c r="D70" i="168"/>
  <c r="V69" i="168"/>
  <c r="U69" i="168"/>
  <c r="W69" i="168"/>
  <c r="E123" i="168" s="1"/>
  <c r="F123" i="168" s="1"/>
  <c r="H69" i="168"/>
  <c r="D69" i="168"/>
  <c r="V68" i="168"/>
  <c r="U68" i="168"/>
  <c r="W68" i="168"/>
  <c r="E122" i="168" s="1"/>
  <c r="F122" i="168" s="1"/>
  <c r="H68" i="168"/>
  <c r="D68" i="168"/>
  <c r="W67" i="168"/>
  <c r="E121" i="168" s="1"/>
  <c r="F121" i="168" s="1"/>
  <c r="V67" i="168"/>
  <c r="U67" i="168"/>
  <c r="Y71" i="168"/>
  <c r="H67" i="168"/>
  <c r="D67" i="168"/>
  <c r="Y55" i="168"/>
  <c r="Q49" i="168"/>
  <c r="V49" i="168" s="1"/>
  <c r="P49" i="168"/>
  <c r="Q48" i="168"/>
  <c r="V48" i="168" s="1"/>
  <c r="P48" i="168"/>
  <c r="Q47" i="168"/>
  <c r="V47" i="168" s="1"/>
  <c r="P47" i="168"/>
  <c r="Y50" i="168"/>
  <c r="Q46" i="168"/>
  <c r="V46" i="168" s="1"/>
  <c r="P46" i="168"/>
  <c r="Q45" i="168"/>
  <c r="V45" i="168" s="1"/>
  <c r="P45" i="168"/>
  <c r="Q41" i="168"/>
  <c r="V41" i="168" s="1"/>
  <c r="P41" i="168"/>
  <c r="Q40" i="168"/>
  <c r="V40" i="168" s="1"/>
  <c r="P40" i="168"/>
  <c r="Q39" i="168"/>
  <c r="V39" i="168" s="1"/>
  <c r="P39" i="168"/>
  <c r="Q38" i="168"/>
  <c r="V38" i="168" s="1"/>
  <c r="P38" i="168"/>
  <c r="Q37" i="168"/>
  <c r="V37" i="168" s="1"/>
  <c r="P37" i="168"/>
  <c r="Q36" i="168"/>
  <c r="V36" i="168" s="1"/>
  <c r="P36" i="168"/>
  <c r="Q35" i="168"/>
  <c r="V35" i="168" s="1"/>
  <c r="P35" i="168"/>
  <c r="Q34" i="168"/>
  <c r="V34" i="168" s="1"/>
  <c r="P34" i="168"/>
  <c r="Q33" i="168"/>
  <c r="V33" i="168" s="1"/>
  <c r="P33" i="168"/>
  <c r="Q32" i="168"/>
  <c r="V32" i="168" s="1"/>
  <c r="P32" i="168"/>
  <c r="Q31" i="168"/>
  <c r="V31" i="168" s="1"/>
  <c r="P31" i="168"/>
  <c r="Q30" i="168"/>
  <c r="V30" i="168" s="1"/>
  <c r="P30" i="168"/>
  <c r="Q29" i="168"/>
  <c r="V29" i="168" s="1"/>
  <c r="P29" i="168"/>
  <c r="Q28" i="168"/>
  <c r="V28" i="168" s="1"/>
  <c r="P28" i="168"/>
  <c r="Q27" i="168"/>
  <c r="V27" i="168" s="1"/>
  <c r="P27" i="168"/>
  <c r="Q26" i="168"/>
  <c r="V26" i="168" s="1"/>
  <c r="P26" i="168"/>
  <c r="Q25" i="168"/>
  <c r="V25" i="168" s="1"/>
  <c r="P25" i="168"/>
  <c r="Q24" i="168"/>
  <c r="V24" i="168" s="1"/>
  <c r="P24" i="168"/>
  <c r="Q23" i="168"/>
  <c r="V23" i="168" s="1"/>
  <c r="P23" i="168"/>
  <c r="Q22" i="168"/>
  <c r="V22" i="168" s="1"/>
  <c r="P22" i="168"/>
  <c r="Q21" i="168"/>
  <c r="V21" i="168" s="1"/>
  <c r="P21" i="168"/>
  <c r="Q20" i="168"/>
  <c r="V20" i="168" s="1"/>
  <c r="P20" i="168"/>
  <c r="Q19" i="168"/>
  <c r="V19" i="168" s="1"/>
  <c r="P19" i="168"/>
  <c r="Q18" i="168"/>
  <c r="V18" i="168" s="1"/>
  <c r="P18" i="168"/>
  <c r="Q17" i="168"/>
  <c r="P17" i="168"/>
  <c r="Y14" i="168"/>
  <c r="Q14" i="168"/>
  <c r="R58" i="168" s="1"/>
  <c r="P14" i="168"/>
  <c r="V13" i="168"/>
  <c r="V12" i="168"/>
  <c r="V11" i="168"/>
  <c r="V10" i="168"/>
  <c r="R90" i="178" l="1"/>
  <c r="Y90" i="178" s="1"/>
  <c r="R90" i="168"/>
  <c r="J23" i="78" s="1"/>
  <c r="U73" i="179"/>
  <c r="Q52" i="179"/>
  <c r="R64" i="179" s="1"/>
  <c r="U71" i="178"/>
  <c r="Y50" i="178"/>
  <c r="G106" i="168"/>
  <c r="U71" i="168"/>
  <c r="P50" i="168"/>
  <c r="Q50" i="168"/>
  <c r="R62" i="168" s="1"/>
  <c r="Y42" i="168"/>
  <c r="P42" i="168"/>
  <c r="Y44" i="179"/>
  <c r="P44" i="179"/>
  <c r="Y42" i="178"/>
  <c r="P14" i="178"/>
  <c r="Q16" i="179"/>
  <c r="R60" i="179" s="1"/>
  <c r="V12" i="179"/>
  <c r="G108" i="179"/>
  <c r="Y52" i="179"/>
  <c r="V19" i="179"/>
  <c r="Q44" i="179"/>
  <c r="R62" i="179" s="1"/>
  <c r="Y92" i="179"/>
  <c r="V48" i="179"/>
  <c r="Y115" i="179"/>
  <c r="G109" i="179"/>
  <c r="F123" i="179"/>
  <c r="P50" i="178"/>
  <c r="P42" i="178"/>
  <c r="V17" i="178"/>
  <c r="Q42" i="178"/>
  <c r="R60" i="178" s="1"/>
  <c r="Q14" i="178"/>
  <c r="R58" i="178" s="1"/>
  <c r="V10" i="178"/>
  <c r="G106" i="178"/>
  <c r="Q50" i="178"/>
  <c r="R62" i="178" s="1"/>
  <c r="Y113" i="178"/>
  <c r="G107" i="178"/>
  <c r="F120" i="178"/>
  <c r="Q42" i="168"/>
  <c r="R60" i="168" s="1"/>
  <c r="V17" i="168"/>
  <c r="U14" i="168"/>
  <c r="J19" i="78" s="1"/>
  <c r="Y113" i="168"/>
  <c r="F120" i="168"/>
  <c r="F126" i="167"/>
  <c r="Y110" i="167"/>
  <c r="O103" i="167"/>
  <c r="E99" i="167"/>
  <c r="E98" i="167"/>
  <c r="E97" i="167"/>
  <c r="E96" i="167"/>
  <c r="E95" i="167"/>
  <c r="E94" i="167"/>
  <c r="U90" i="167"/>
  <c r="R90" i="167"/>
  <c r="H90" i="167"/>
  <c r="E90" i="167"/>
  <c r="D90" i="167"/>
  <c r="U89" i="167"/>
  <c r="R89" i="167"/>
  <c r="H89" i="167"/>
  <c r="E89" i="167"/>
  <c r="U88" i="167"/>
  <c r="R88" i="167"/>
  <c r="H88" i="167"/>
  <c r="E88" i="167"/>
  <c r="H87" i="167"/>
  <c r="E87" i="167"/>
  <c r="H86" i="167"/>
  <c r="E86" i="167"/>
  <c r="H85" i="167"/>
  <c r="E85" i="167"/>
  <c r="E80" i="167"/>
  <c r="E79" i="167"/>
  <c r="E78" i="167"/>
  <c r="E77" i="167"/>
  <c r="E76" i="167"/>
  <c r="E75" i="167"/>
  <c r="U71" i="167"/>
  <c r="W71" i="167"/>
  <c r="E125" i="167" s="1"/>
  <c r="F125" i="167" s="1"/>
  <c r="H71" i="167"/>
  <c r="U70" i="167"/>
  <c r="W70" i="167"/>
  <c r="E124" i="167" s="1"/>
  <c r="F124" i="167" s="1"/>
  <c r="H70" i="167"/>
  <c r="U69" i="167"/>
  <c r="W69" i="167"/>
  <c r="E123" i="167" s="1"/>
  <c r="F123" i="167" s="1"/>
  <c r="H69" i="167"/>
  <c r="W68" i="167"/>
  <c r="D68" i="167"/>
  <c r="V68" i="167" s="1"/>
  <c r="F121" i="167"/>
  <c r="Q50" i="167"/>
  <c r="V50" i="167" s="1"/>
  <c r="P50" i="167"/>
  <c r="Q49" i="167"/>
  <c r="V49" i="167" s="1"/>
  <c r="P49" i="167"/>
  <c r="Q48" i="167"/>
  <c r="V48" i="167" s="1"/>
  <c r="P48" i="167"/>
  <c r="Q47" i="167"/>
  <c r="V47" i="167" s="1"/>
  <c r="P47" i="167"/>
  <c r="Q46" i="167"/>
  <c r="P46" i="167"/>
  <c r="Q42" i="167"/>
  <c r="V42" i="167" s="1"/>
  <c r="P42" i="167"/>
  <c r="Q41" i="167"/>
  <c r="V41" i="167" s="1"/>
  <c r="P41" i="167"/>
  <c r="Q40" i="167"/>
  <c r="V40" i="167" s="1"/>
  <c r="P40" i="167"/>
  <c r="Q39" i="167"/>
  <c r="V39" i="167" s="1"/>
  <c r="P39" i="167"/>
  <c r="Q38" i="167"/>
  <c r="V38" i="167" s="1"/>
  <c r="P38" i="167"/>
  <c r="Q37" i="167"/>
  <c r="V37" i="167" s="1"/>
  <c r="P37" i="167"/>
  <c r="Q36" i="167"/>
  <c r="V36" i="167" s="1"/>
  <c r="P36" i="167"/>
  <c r="Q35" i="167"/>
  <c r="V35" i="167" s="1"/>
  <c r="P35" i="167"/>
  <c r="Q34" i="167"/>
  <c r="V34" i="167" s="1"/>
  <c r="P34" i="167"/>
  <c r="Q33" i="167"/>
  <c r="V33" i="167" s="1"/>
  <c r="P33" i="167"/>
  <c r="Q32" i="167"/>
  <c r="V32" i="167" s="1"/>
  <c r="P32" i="167"/>
  <c r="Q31" i="167"/>
  <c r="V31" i="167" s="1"/>
  <c r="P31" i="167"/>
  <c r="Q30" i="167"/>
  <c r="V30" i="167" s="1"/>
  <c r="P30" i="167"/>
  <c r="Q29" i="167"/>
  <c r="V29" i="167" s="1"/>
  <c r="P29" i="167"/>
  <c r="Q28" i="167"/>
  <c r="V28" i="167" s="1"/>
  <c r="P28" i="167"/>
  <c r="Q27" i="167"/>
  <c r="V27" i="167" s="1"/>
  <c r="P27" i="167"/>
  <c r="Q26" i="167"/>
  <c r="V26" i="167" s="1"/>
  <c r="P26" i="167"/>
  <c r="Q25" i="167"/>
  <c r="V25" i="167" s="1"/>
  <c r="P25" i="167"/>
  <c r="Q24" i="167"/>
  <c r="V24" i="167" s="1"/>
  <c r="P24" i="167"/>
  <c r="Q23" i="167"/>
  <c r="V23" i="167" s="1"/>
  <c r="P23" i="167"/>
  <c r="Q22" i="167"/>
  <c r="V22" i="167" s="1"/>
  <c r="P22" i="167"/>
  <c r="Q21" i="167"/>
  <c r="V21" i="167" s="1"/>
  <c r="P21" i="167"/>
  <c r="Q20" i="167"/>
  <c r="V20" i="167" s="1"/>
  <c r="P20" i="167"/>
  <c r="P19" i="167"/>
  <c r="Q18" i="167"/>
  <c r="V18" i="167" s="1"/>
  <c r="P18" i="167"/>
  <c r="Q14" i="167"/>
  <c r="V14" i="167" s="1"/>
  <c r="P14" i="167"/>
  <c r="Q13" i="167"/>
  <c r="V13" i="167" s="1"/>
  <c r="P13" i="167"/>
  <c r="Q12" i="167"/>
  <c r="V12" i="167" s="1"/>
  <c r="P12" i="167"/>
  <c r="Q11" i="167"/>
  <c r="P11" i="167"/>
  <c r="E6" i="167"/>
  <c r="B6" i="167"/>
  <c r="Y90" i="168" l="1"/>
  <c r="V116" i="168"/>
  <c r="R91" i="167"/>
  <c r="J12" i="78" s="1"/>
  <c r="U52" i="179"/>
  <c r="V119" i="179"/>
  <c r="U50" i="168"/>
  <c r="J21" i="78" s="1"/>
  <c r="R64" i="168"/>
  <c r="R115" i="168" s="1"/>
  <c r="U44" i="179"/>
  <c r="Y100" i="167"/>
  <c r="Y81" i="167"/>
  <c r="U68" i="167"/>
  <c r="U72" i="167" s="1"/>
  <c r="F129" i="179"/>
  <c r="G107" i="179"/>
  <c r="R66" i="179"/>
  <c r="Y16" i="179"/>
  <c r="U16" i="179"/>
  <c r="R64" i="178"/>
  <c r="U14" i="178"/>
  <c r="Y14" i="178"/>
  <c r="F126" i="178"/>
  <c r="G105" i="178"/>
  <c r="U50" i="178"/>
  <c r="V116" i="178"/>
  <c r="U42" i="178"/>
  <c r="F126" i="168"/>
  <c r="G105" i="168"/>
  <c r="U42" i="168"/>
  <c r="P15" i="167"/>
  <c r="I5" i="78" s="1"/>
  <c r="P43" i="167"/>
  <c r="I6" i="78" s="1"/>
  <c r="P51" i="167"/>
  <c r="I7" i="78" s="1"/>
  <c r="Q15" i="167"/>
  <c r="R59" i="167" s="1"/>
  <c r="V11" i="167"/>
  <c r="J22" i="78"/>
  <c r="E122" i="167"/>
  <c r="F122" i="167" s="1"/>
  <c r="G107" i="167" s="1"/>
  <c r="Y56" i="167"/>
  <c r="Y114" i="167"/>
  <c r="V46" i="167"/>
  <c r="Q51" i="167"/>
  <c r="R63" i="167" s="1"/>
  <c r="G106" i="167"/>
  <c r="Q19" i="167"/>
  <c r="V19" i="167" s="1"/>
  <c r="U103" i="167"/>
  <c r="G108" i="167"/>
  <c r="H15" i="183" l="1"/>
  <c r="I14" i="162"/>
  <c r="I14" i="163"/>
  <c r="O103" i="168"/>
  <c r="O104" i="168" s="1"/>
  <c r="Y64" i="168"/>
  <c r="Y91" i="167"/>
  <c r="Y15" i="167"/>
  <c r="Y72" i="167"/>
  <c r="Y43" i="167"/>
  <c r="Y66" i="179"/>
  <c r="R117" i="179"/>
  <c r="R118" i="179" s="1"/>
  <c r="O105" i="179"/>
  <c r="O106" i="179" s="1"/>
  <c r="Y64" i="178"/>
  <c r="O103" i="178"/>
  <c r="O104" i="178" s="1"/>
  <c r="R115" i="178"/>
  <c r="F127" i="167"/>
  <c r="J34" i="78" s="1"/>
  <c r="V117" i="167"/>
  <c r="U15" i="167"/>
  <c r="J18" i="78" s="1"/>
  <c r="Q43" i="167"/>
  <c r="Y51" i="167"/>
  <c r="U51" i="167"/>
  <c r="J20" i="78" s="1"/>
  <c r="E9" i="163"/>
  <c r="E9" i="162"/>
  <c r="J43" i="78" l="1"/>
  <c r="R61" i="167"/>
  <c r="R65" i="167" s="1"/>
  <c r="U43" i="167"/>
  <c r="J9" i="78" l="1"/>
  <c r="Y65" i="167"/>
  <c r="O104" i="167"/>
  <c r="O105" i="167" s="1"/>
  <c r="R116" i="167"/>
  <c r="I11" i="162" l="1"/>
  <c r="H12" i="183"/>
  <c r="I11" i="163"/>
  <c r="J16" i="78"/>
  <c r="C6" i="81"/>
  <c r="J42" i="78" s="1"/>
  <c r="J30" i="78" l="1"/>
  <c r="E5" i="178"/>
  <c r="I5" i="178" s="1"/>
  <c r="J35" i="78"/>
  <c r="F41" i="163"/>
  <c r="E41" i="163"/>
  <c r="D28" i="163" s="1"/>
  <c r="D41" i="163" s="1"/>
  <c r="F23" i="163"/>
  <c r="L14" i="163"/>
  <c r="L13" i="163"/>
  <c r="L12" i="163"/>
  <c r="L7" i="163"/>
  <c r="F22" i="162"/>
  <c r="L14" i="162"/>
  <c r="L13" i="162"/>
  <c r="L12" i="162"/>
  <c r="L7" i="162"/>
  <c r="E23" i="163" l="1"/>
  <c r="D10" i="163" s="1"/>
  <c r="D23" i="163" s="1"/>
  <c r="D42" i="163" s="1"/>
  <c r="E22" i="162"/>
  <c r="D10" i="162" s="1"/>
  <c r="L11" i="162" s="1"/>
  <c r="L11" i="163" l="1"/>
  <c r="L18" i="163" s="1"/>
  <c r="D22" i="162"/>
  <c r="D24" i="162" s="1"/>
  <c r="L18" i="162"/>
  <c r="E16" i="74" l="1"/>
  <c r="E15" i="74"/>
  <c r="E14" i="74"/>
  <c r="E13" i="74"/>
  <c r="E12" i="74"/>
  <c r="F5" i="74" l="1"/>
  <c r="I17" i="183"/>
  <c r="J17" i="183" s="1"/>
  <c r="J17" i="74" l="1"/>
  <c r="E17" i="74"/>
  <c r="J16" i="74"/>
  <c r="E18" i="74"/>
  <c r="E19" i="74"/>
  <c r="J19" i="74"/>
  <c r="J14" i="74"/>
  <c r="J18" i="74"/>
  <c r="J15" i="74"/>
  <c r="J13" i="74"/>
  <c r="J12" i="74"/>
  <c r="J11" i="74"/>
  <c r="J10" i="74"/>
  <c r="J9" i="74"/>
  <c r="J8" i="74"/>
  <c r="C12" i="47"/>
  <c r="C13" i="47" s="1"/>
  <c r="D12" i="47"/>
  <c r="D13" i="47" s="1"/>
  <c r="C21" i="47"/>
  <c r="C22" i="47"/>
  <c r="D21" i="47"/>
  <c r="D22" i="47"/>
  <c r="J20" i="74" l="1"/>
  <c r="I16" i="183"/>
  <c r="J16" i="183" s="1"/>
  <c r="I18" i="183"/>
  <c r="J18" i="183" s="1"/>
  <c r="J39" i="78"/>
  <c r="J13" i="163" l="1"/>
  <c r="K13" i="163" s="1"/>
  <c r="J13" i="162"/>
  <c r="K13" i="162" s="1"/>
  <c r="J15" i="162"/>
  <c r="K15" i="162" s="1"/>
  <c r="J15" i="163"/>
  <c r="K15" i="163" s="1"/>
  <c r="F6" i="163"/>
  <c r="J16" i="163"/>
  <c r="K16" i="163" s="1"/>
  <c r="J17" i="163"/>
  <c r="K17" i="163" s="1"/>
  <c r="J17" i="162"/>
  <c r="K17" i="162" s="1"/>
  <c r="F6" i="162"/>
  <c r="J16" i="162"/>
  <c r="K16" i="162" s="1"/>
  <c r="J36" i="78"/>
  <c r="J12" i="162" l="1"/>
  <c r="K12" i="162" s="1"/>
  <c r="I13" i="183"/>
  <c r="J13" i="183" s="1"/>
  <c r="J14" i="163"/>
  <c r="K14" i="163" s="1"/>
  <c r="I15" i="183"/>
  <c r="J15" i="183" s="1"/>
  <c r="I14" i="183"/>
  <c r="J14" i="183" s="1"/>
  <c r="K25" i="183"/>
  <c r="K27" i="183" s="1"/>
  <c r="K28" i="183" s="1"/>
  <c r="I8" i="183"/>
  <c r="J8" i="183" s="1"/>
  <c r="J14" i="162"/>
  <c r="K14" i="162" s="1"/>
  <c r="J12" i="163"/>
  <c r="K12" i="163" s="1"/>
  <c r="J7" i="162" l="1"/>
  <c r="K7" i="162" s="1"/>
  <c r="J7" i="163"/>
  <c r="K7" i="163" s="1"/>
  <c r="J40" i="78" l="1"/>
  <c r="I12" i="183" l="1"/>
  <c r="J12" i="183" s="1"/>
  <c r="H19" i="183"/>
  <c r="D27" i="183" s="1"/>
  <c r="D28" i="183" s="1"/>
  <c r="O107" i="168"/>
  <c r="O109" i="179"/>
  <c r="O107" i="178"/>
  <c r="O108" i="167"/>
  <c r="J29" i="78"/>
  <c r="J31" i="78" s="1"/>
  <c r="J11" i="163"/>
  <c r="I18" i="163"/>
  <c r="D43" i="163" s="1"/>
  <c r="D44" i="163" s="1"/>
  <c r="J11" i="162"/>
  <c r="I18" i="162"/>
  <c r="D25" i="162" s="1"/>
  <c r="D26" i="162" s="1"/>
  <c r="K11" i="162" l="1"/>
  <c r="K18" i="162" s="1"/>
  <c r="J18" i="162"/>
  <c r="K11" i="163"/>
  <c r="K18" i="163" s="1"/>
  <c r="J18" i="1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6" authorId="0" shapeId="0" xr:uid="{C5A21759-B4B8-4C02-B98A-DF0D26589C62}">
      <text>
        <r>
          <rPr>
            <sz val="9"/>
            <color indexed="81"/>
            <rFont val="Tahoma"/>
            <family val="2"/>
          </rPr>
          <t>(Award - MassSTEP - Outstation) ÷ Total CALC or AECI seats</t>
        </r>
        <r>
          <rPr>
            <b/>
            <sz val="9"/>
            <color indexed="81"/>
            <rFont val="Tahoma"/>
            <family val="2"/>
          </rPr>
          <t xml:space="preserve">
</t>
        </r>
        <r>
          <rPr>
            <sz val="9"/>
            <color indexed="81"/>
            <rFont val="Tahoma"/>
            <family val="2"/>
          </rPr>
          <t xml:space="preserve">
</t>
        </r>
      </text>
    </comment>
    <comment ref="B8" authorId="0" shapeId="0" xr:uid="{3CE354BA-0684-4FDC-9ACB-F6E53076F4ED}">
      <text>
        <r>
          <rPr>
            <sz val="9"/>
            <color indexed="81"/>
            <rFont val="Tahoma"/>
            <family val="2"/>
          </rPr>
          <t xml:space="preserve">Most adult education grantees will have only one FTE. Grantees must have written documentation to support how FTEs are defined. 
See https://www.ecfr.gov/cgi-bin/text-idx?node=2:1.1.2.2.1#se2.1.200_1430 for further information.
</t>
        </r>
      </text>
    </comment>
    <comment ref="B14" authorId="0" shapeId="0" xr:uid="{9FB5E689-CDA8-419F-9F35-E6FD80EF01AA}">
      <text>
        <r>
          <rPr>
            <b/>
            <sz val="9"/>
            <color indexed="81"/>
            <rFont val="Tahoma"/>
            <charset val="1"/>
          </rPr>
          <t>State Agencies only</t>
        </r>
        <r>
          <rPr>
            <sz val="9"/>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7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E8E4D993-EA06-473B-89BD-9B0C770ABF80}">
      <text>
        <r>
          <rPr>
            <b/>
            <sz val="9"/>
            <color indexed="81"/>
            <rFont val="Tahoma"/>
            <family val="2"/>
          </rPr>
          <t>(DOE):</t>
        </r>
        <r>
          <rPr>
            <sz val="9"/>
            <color indexed="81"/>
            <rFont val="Tahoma"/>
            <family val="2"/>
          </rPr>
          <t xml:space="preserve">
Live link! Click here for indirect rates.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B7" authorId="0" shapeId="0" xr:uid="{00000000-0006-0000-0700-000001000000}">
      <text>
        <r>
          <rPr>
            <b/>
            <sz val="9"/>
            <color indexed="81"/>
            <rFont val="Tahoma"/>
            <family val="2"/>
          </rPr>
          <t>Select 1 for the first cohort; 2 for the second cohort; etc.</t>
        </r>
        <r>
          <rPr>
            <sz val="9"/>
            <color indexed="81"/>
            <rFont val="Tahoma"/>
            <family val="2"/>
          </rPr>
          <t xml:space="preserve">
</t>
        </r>
      </text>
    </comment>
    <comment ref="C7" authorId="0" shapeId="0" xr:uid="{00000000-0006-0000-0700-000002000000}">
      <text>
        <r>
          <rPr>
            <b/>
            <sz val="9"/>
            <color indexed="81"/>
            <rFont val="Tahoma"/>
            <family val="2"/>
          </rPr>
          <t>Enter the number of participants for the selected cohort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0" authorId="0" shapeId="0" xr:uid="{35D96577-30AC-4E18-B05C-80CC3C765D33}">
      <text>
        <r>
          <rPr>
            <sz val="9"/>
            <color indexed="81"/>
            <rFont val="Tahoma"/>
            <family val="2"/>
          </rPr>
          <t xml:space="preserve">If the agency has only one FTE, then select one and copy and past the rest.
</t>
        </r>
      </text>
    </comment>
    <comment ref="O10" authorId="0" shapeId="0" xr:uid="{38639CE5-5D5E-414D-994E-66CBAE784502}">
      <text>
        <r>
          <rPr>
            <sz val="9"/>
            <color indexed="81"/>
            <rFont val="Tahoma"/>
            <family val="2"/>
          </rPr>
          <t>Enter agency fringe rate for each staff member.</t>
        </r>
      </text>
    </comment>
    <comment ref="R65" authorId="0" shapeId="0" xr:uid="{FA7B1A29-9563-4E4C-81F5-A9198560E313}">
      <text>
        <r>
          <rPr>
            <sz val="9"/>
            <color indexed="81"/>
            <rFont val="Tahoma"/>
            <family val="2"/>
          </rPr>
          <t xml:space="preserve">Rounded unless C30 on the Cover is Yes. Then rounded up
</t>
        </r>
      </text>
    </comment>
    <comment ref="I108" authorId="0" shapeId="0" xr:uid="{6FB1F10E-F57A-440B-8E39-B6AF9D8BCCF2}">
      <text>
        <r>
          <rPr>
            <sz val="9"/>
            <color indexed="81"/>
            <rFont val="Tahoma"/>
            <family val="2"/>
          </rPr>
          <t>Grant Summary J96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ED237393-36C1-4C14-93FB-1157DB52FFD2}">
      <text>
        <r>
          <rPr>
            <sz val="9"/>
            <color indexed="81"/>
            <rFont val="Tahoma"/>
            <family val="2"/>
          </rPr>
          <t xml:space="preserve">If the agency has only one FTE, then select one and copy and past the rest.
</t>
        </r>
      </text>
    </comment>
    <comment ref="O9" authorId="0" shapeId="0" xr:uid="{FD95F858-D9C2-4788-BD3C-B090F42842EA}">
      <text>
        <r>
          <rPr>
            <sz val="9"/>
            <color indexed="81"/>
            <rFont val="Tahoma"/>
            <family val="2"/>
          </rPr>
          <t>Enter agency fringe rate for each staff member.</t>
        </r>
      </text>
    </comment>
    <comment ref="R64" authorId="0" shapeId="0" xr:uid="{D4994EF8-20C4-4E59-94B3-37747A684446}">
      <text>
        <r>
          <rPr>
            <sz val="9"/>
            <color indexed="81"/>
            <rFont val="Tahoma"/>
            <family val="2"/>
          </rPr>
          <t xml:space="preserve">Rounded unless C30 on the Cover is Yes. Then rounded up
</t>
        </r>
      </text>
    </comment>
    <comment ref="I107" authorId="0" shapeId="0" xr:uid="{3F84CD2D-B2EF-466B-A8A8-79DAB44EB905}">
      <text>
        <r>
          <rPr>
            <sz val="9"/>
            <color indexed="81"/>
            <rFont val="Tahoma"/>
            <family val="2"/>
          </rPr>
          <t>Grant Summary J96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88DAB43F-82CD-4B47-BD23-03F6BACD9E90}">
      <text>
        <r>
          <rPr>
            <sz val="9"/>
            <color indexed="81"/>
            <rFont val="Tahoma"/>
            <family val="2"/>
          </rPr>
          <t xml:space="preserve">If the agency has only one FTE, then select one and copy and past the rest.
</t>
        </r>
      </text>
    </comment>
    <comment ref="O9" authorId="0" shapeId="0" xr:uid="{CAC6AFD9-74CC-4FC9-8591-7AE1B791970C}">
      <text>
        <r>
          <rPr>
            <sz val="9"/>
            <color indexed="81"/>
            <rFont val="Tahoma"/>
            <family val="2"/>
          </rPr>
          <t>Enter agency fringe rate for each staff member.</t>
        </r>
      </text>
    </comment>
    <comment ref="R64" authorId="0" shapeId="0" xr:uid="{22CFCCB0-AB1E-496F-AE70-95ED636E4C7B}">
      <text>
        <r>
          <rPr>
            <sz val="9"/>
            <color indexed="81"/>
            <rFont val="Tahoma"/>
            <family val="2"/>
          </rPr>
          <t xml:space="preserve">Rounded unless C30 on the Cover is Yes. Then rounded up
</t>
        </r>
      </text>
    </comment>
    <comment ref="I107" authorId="0" shapeId="0" xr:uid="{46E508D1-4CB0-455F-9AF0-CABB45FB92DB}">
      <text>
        <r>
          <rPr>
            <sz val="9"/>
            <color indexed="81"/>
            <rFont val="Tahoma"/>
            <family val="2"/>
          </rPr>
          <t>Grant Summary J96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1" authorId="0" shapeId="0" xr:uid="{8AE0D738-FE44-41D5-BDE7-4F18F1DBECF4}">
      <text>
        <r>
          <rPr>
            <sz val="9"/>
            <color indexed="81"/>
            <rFont val="Tahoma"/>
            <family val="2"/>
          </rPr>
          <t xml:space="preserve">If the agency has only one FTE, then select one and copy and past the rest.
</t>
        </r>
      </text>
    </comment>
    <comment ref="O11" authorId="0" shapeId="0" xr:uid="{F00DB173-A200-4B53-AF46-94525053EC5A}">
      <text>
        <r>
          <rPr>
            <sz val="9"/>
            <color indexed="81"/>
            <rFont val="Tahoma"/>
            <family val="2"/>
          </rPr>
          <t>Enter agency fringe rate for each staff member.</t>
        </r>
      </text>
    </comment>
    <comment ref="R66" authorId="0" shapeId="0" xr:uid="{331D5127-96EB-450E-A550-7206029A5AA4}">
      <text>
        <r>
          <rPr>
            <sz val="9"/>
            <color indexed="81"/>
            <rFont val="Tahoma"/>
            <family val="2"/>
          </rPr>
          <t xml:space="preserve">Rounded unless C30 on the Cover is Yes. Then rounded up
</t>
        </r>
      </text>
    </comment>
    <comment ref="I109" authorId="0" shapeId="0" xr:uid="{C12FE586-FF7C-495B-A738-349E44D05710}">
      <text>
        <r>
          <rPr>
            <b/>
            <sz val="9"/>
            <color indexed="81"/>
            <rFont val="Tahoma"/>
            <family val="2"/>
          </rPr>
          <t>Maguire, Toby:</t>
        </r>
        <r>
          <rPr>
            <sz val="9"/>
            <color indexed="81"/>
            <rFont val="Tahoma"/>
            <family val="2"/>
          </rPr>
          <t xml:space="preserve">
Grant Summary J102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1" authorId="0" shapeId="0" xr:uid="{00000000-0006-0000-1500-00000200000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6" authorId="0" shapeId="0" xr:uid="{C0FB4098-45B0-429E-8AB6-B23DE09E8B13}">
      <text>
        <r>
          <rPr>
            <b/>
            <sz val="9"/>
            <color indexed="81"/>
            <rFont val="Tahoma"/>
            <family val="2"/>
          </rPr>
          <t>(DOE):</t>
        </r>
        <r>
          <rPr>
            <sz val="9"/>
            <color indexed="81"/>
            <rFont val="Tahoma"/>
            <family val="2"/>
          </rPr>
          <t xml:space="preserve">
Live link! Click here for indirect rates.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6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6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<sst xmlns="http://schemas.openxmlformats.org/spreadsheetml/2006/main" count="853" uniqueCount="285">
  <si>
    <t>Enter Program or Agency Name</t>
  </si>
  <si>
    <t>Total Funds Requested</t>
  </si>
  <si>
    <t>How does your agency define FTE? Enter up to five annual full time equivalents (e.g. 1950).</t>
  </si>
  <si>
    <t>Enter Approved Indirect Cost Rate</t>
  </si>
  <si>
    <t>ISA Required?</t>
  </si>
  <si>
    <t>CLASS PLAN</t>
  </si>
  <si>
    <t>Grantee Name:</t>
  </si>
  <si>
    <t>Select Service:</t>
  </si>
  <si>
    <t>Total Annual Participants:</t>
  </si>
  <si>
    <t>Select Cohort</t>
  </si>
  <si>
    <t>Particpants per Cohort</t>
  </si>
  <si>
    <t>Class Focus</t>
  </si>
  <si>
    <t>HIDE</t>
  </si>
  <si>
    <t>LACES Class Title</t>
  </si>
  <si>
    <t>Description</t>
  </si>
  <si>
    <t>Hours Per Week</t>
  </si>
  <si>
    <t>Weeks Per Year</t>
  </si>
  <si>
    <t>Hours Per Year</t>
  </si>
  <si>
    <t>Total Hours</t>
  </si>
  <si>
    <t>BUDGET NARRATIVE</t>
  </si>
  <si>
    <t>1. ADMINISTRATORS</t>
  </si>
  <si>
    <t>Loaded Salary</t>
  </si>
  <si>
    <t>Title</t>
  </si>
  <si>
    <t>Administrator name(s) and duties specific to this grant</t>
  </si>
  <si>
    <t xml:space="preserve">Hours </t>
  </si>
  <si>
    <t>Rate/Hr</t>
  </si>
  <si>
    <t>Select FTE</t>
  </si>
  <si>
    <t>Fringe Rate</t>
  </si>
  <si>
    <t>FTE</t>
  </si>
  <si>
    <t>Fringe Cost for L5</t>
  </si>
  <si>
    <t>Total Cost (w/o fringe)</t>
  </si>
  <si>
    <t>Line 1 Sub-Total</t>
  </si>
  <si>
    <t>2. INSTRUCTIONAL/PROFESSIONAL STAFF</t>
  </si>
  <si>
    <t>Staff name(s), class assignment(s), content area(s), and programmatic duties</t>
  </si>
  <si>
    <t>Fringe Cost</t>
  </si>
  <si>
    <t>Loaded salary</t>
  </si>
  <si>
    <t>3. SUPPORT STAFF</t>
  </si>
  <si>
    <t>Staff name(s) and duties specific to this grant</t>
  </si>
  <si>
    <t>4. STIPENDS</t>
  </si>
  <si>
    <t>Title of Reciever</t>
  </si>
  <si>
    <t>Describe the purpose and specific services provided</t>
  </si>
  <si>
    <t xml:space="preserve">Total Cost </t>
  </si>
  <si>
    <t>Line 4 Sub-Total</t>
  </si>
  <si>
    <t>5. FRINGE BENEFITS</t>
  </si>
  <si>
    <t>List the specific benefits included in each rate</t>
  </si>
  <si>
    <t>Total Cost</t>
  </si>
  <si>
    <t>Line 1: administrators</t>
  </si>
  <si>
    <t>Line 1: Health &amp; Welfare (community colleges)</t>
  </si>
  <si>
    <t>Line 2: professional staff</t>
  </si>
  <si>
    <t>Line 2: Health &amp; Welfare (community colleges)</t>
  </si>
  <si>
    <t>Line 3: support staff</t>
  </si>
  <si>
    <t>Line 3: Health &amp; Welfare (community colleges)</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</si>
  <si>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</si>
  <si>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</si>
  <si>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</si>
  <si>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</si>
  <si>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</si>
  <si>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</si>
  <si>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</si>
  <si>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</si>
  <si>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</si>
  <si>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</si>
  <si>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</si>
  <si>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</si>
  <si>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</si>
  <si>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</si>
  <si>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</si>
  <si>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</si>
  <si>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</si>
  <si>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</si>
  <si>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</si>
  <si>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</si>
  <si>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</si>
  <si>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</si>
  <si>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</si>
  <si>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</si>
  <si>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</si>
  <si>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</si>
  <si>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</si>
  <si>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</si>
  <si>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</si>
  <si>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</si>
  <si>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</si>
  <si>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</si>
  <si>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</si>
  <si>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</si>
  <si>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</si>
  <si>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</si>
  <si>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</si>
  <si>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FUNDS REQUESTED</t>
  </si>
  <si>
    <t>TOTAL ADMIM PD EXPENSES</t>
  </si>
  <si>
    <t>Indirect Exclusions</t>
  </si>
  <si>
    <t>Cont/Sub 1</t>
  </si>
  <si>
    <t>Cont/Sub 2</t>
  </si>
  <si>
    <t>Cont/Sub 3</t>
  </si>
  <si>
    <t>Cont/Sub 4</t>
  </si>
  <si>
    <t>Sub Awardee DESE Approved Indirect Cost Rate</t>
  </si>
  <si>
    <t>Total Award</t>
  </si>
  <si>
    <t>20% of Award</t>
  </si>
  <si>
    <t>Select Category in Column B</t>
  </si>
  <si>
    <t>TOTAL MATCH</t>
  </si>
  <si>
    <t>Sub Award</t>
  </si>
  <si>
    <t>Variance</t>
  </si>
  <si>
    <t>SUMMARY SHEET</t>
  </si>
  <si>
    <t>BUDGET SUMMARY</t>
  </si>
  <si>
    <t>Sub Total</t>
  </si>
  <si>
    <t>1. TOTAL ADMINISTRATORS</t>
  </si>
  <si>
    <t>2. TOTAL INSTRUCTIONAL/PROFESSIONAL STAFF</t>
  </si>
  <si>
    <t>3. TOTAL SUPPORT STAFF</t>
  </si>
  <si>
    <t>4. TOTAL STIPENDS</t>
  </si>
  <si>
    <t>5. TOTAL FRINGE BENEFITS</t>
  </si>
  <si>
    <t>6. TOTAL CONTRACTUAL SERVICES</t>
  </si>
  <si>
    <t>7. TOTAL SUPPLIES AND MATERIALS</t>
  </si>
  <si>
    <t>8. TOTAL TRAVEL</t>
  </si>
  <si>
    <t>9. TOTAL OTHER COSTS</t>
  </si>
  <si>
    <t>10. TOTAL INDIRECT COST</t>
  </si>
  <si>
    <t xml:space="preserve">11.TOTAL EQUIPMENT </t>
  </si>
  <si>
    <t>GRAND TOTAL REQUESTED</t>
  </si>
  <si>
    <t>ADMINISTRATIVE COST ANALYSIS</t>
  </si>
  <si>
    <t>100% of Line 1: Administrators (Fringe Included)</t>
  </si>
  <si>
    <t>100% of Sub Grantees Line 1: Administrators (Fringe Included)</t>
  </si>
  <si>
    <t>100% of Line 3: Support Staff (Fringe Included)</t>
  </si>
  <si>
    <t>100% of Sub Grantees Line 3: Support Staff (Fringe Included)</t>
  </si>
  <si>
    <t>Line 8: Travel (Administrative Related PD)</t>
  </si>
  <si>
    <t>Line 8: Travel (Sub Grantees Administrative Related PD)</t>
  </si>
  <si>
    <t>100% of IETs Line 9: Other</t>
  </si>
  <si>
    <t>100% of Sub Grantees Line 9: Other</t>
  </si>
  <si>
    <t xml:space="preserve">100% of Line 10: Indirect </t>
  </si>
  <si>
    <t xml:space="preserve">100% of Sub Grantees Line 10: Indirect </t>
  </si>
  <si>
    <t>100% of Line 11: Equipment</t>
  </si>
  <si>
    <t>TOTAL ADMINISTRATIVE COST</t>
  </si>
  <si>
    <t>MAXIMUM ALLOWABLE CALC ADMINISTRATIVE COST (Total Request x .25)</t>
  </si>
  <si>
    <t>ADMINISTRATIVE COST PERCENTAGE (Total Admin/Total Request)</t>
  </si>
  <si>
    <t>INDIRECT COST</t>
  </si>
  <si>
    <t>Exclusions</t>
  </si>
  <si>
    <t>total request - exclusions</t>
  </si>
  <si>
    <t>Maximum Amount That Can Be Used for Indirect {(total request-exclusions)-[(total request-exclusions)/(1+IDC)]}</t>
  </si>
  <si>
    <t>Indirect subtotal</t>
  </si>
  <si>
    <t>Match Indirect</t>
  </si>
  <si>
    <t>TOTAL INDIRECT</t>
  </si>
  <si>
    <r>
      <t>Variance</t>
    </r>
    <r>
      <rPr>
        <sz val="11"/>
        <rFont val="Calibri"/>
        <family val="2"/>
        <scheme val="minor"/>
      </rPr>
      <t xml:space="preserve"> (max allowed indirect-total indirect)</t>
    </r>
  </si>
  <si>
    <t>MATCH SUMMARY</t>
  </si>
  <si>
    <t>TOTAL AWARD</t>
  </si>
  <si>
    <t>TOTAL MATCH BUDGET</t>
  </si>
  <si>
    <t>Applicant name and number</t>
  </si>
  <si>
    <t>Comptroller's Expenditure Classification Handbook</t>
  </si>
  <si>
    <t xml:space="preserve">ISA Budget  
</t>
  </si>
  <si>
    <t>ENTER YOUR ISA BUDGET</t>
  </si>
  <si>
    <t>FY22 Fringe Rate
39.43% AA + 1.97% CC</t>
  </si>
  <si>
    <t>EdGrants Budget</t>
  </si>
  <si>
    <t>Total EdGrants</t>
  </si>
  <si>
    <t>ISA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</si>
  <si>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</si>
  <si>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Object Classifications</t>
  </si>
  <si>
    <t>FILL IN THIS FIELD</t>
  </si>
  <si>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</si>
  <si>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</si>
  <si>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</si>
  <si>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</si>
  <si>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</si>
  <si>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</si>
  <si>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</si>
  <si>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</si>
  <si>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</si>
  <si>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</si>
  <si>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</si>
  <si>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39.43% AA &amp; 1.97% CC</t>
  </si>
  <si>
    <t>Line 4 - 
Stipends</t>
  </si>
  <si>
    <t>EE</t>
  </si>
  <si>
    <t>Admin Expenses</t>
  </si>
  <si>
    <t>Line 5 - Fringe</t>
  </si>
  <si>
    <t>Indirect Cost (Cannot Exceed the value in cell H17)</t>
  </si>
  <si>
    <t>Line 6 - 
Contractual Services</t>
  </si>
  <si>
    <t>HH, CC, MM and/or LL</t>
  </si>
  <si>
    <t>FF</t>
  </si>
  <si>
    <t>Programmatic Supplies</t>
  </si>
  <si>
    <t>Line 7 - Supplies*</t>
  </si>
  <si>
    <t>EE, FF and/or UU</t>
  </si>
  <si>
    <t>HH</t>
  </si>
  <si>
    <t>Contractual Services</t>
  </si>
  <si>
    <t>Line 8 - Travel**</t>
  </si>
  <si>
    <t>BB and/or EE</t>
  </si>
  <si>
    <t>KK</t>
  </si>
  <si>
    <t>Line 9 - 
Other Costs</t>
  </si>
  <si>
    <t>could be any Object Class</t>
  </si>
  <si>
    <t>LL</t>
  </si>
  <si>
    <t>Equipment Lease/Maintenance</t>
  </si>
  <si>
    <t>Line 10 - Indirect</t>
  </si>
  <si>
    <t>MM</t>
  </si>
  <si>
    <t>Purchased Client Human &amp; Social Services and Non-Human Services</t>
  </si>
  <si>
    <t>Line 11 - 
Equipment</t>
  </si>
  <si>
    <t>KK or UU</t>
  </si>
  <si>
    <t>UU</t>
  </si>
  <si>
    <t>IT Expenses (hardware/software/contracts)</t>
  </si>
  <si>
    <t>TOTAL</t>
  </si>
  <si>
    <t xml:space="preserve">Health &amp; Welfare </t>
  </si>
  <si>
    <t>Supplies - Line 7*</t>
  </si>
  <si>
    <t>Travel - Line 8**</t>
  </si>
  <si>
    <t>EE for office supplies</t>
  </si>
  <si>
    <t>EE - Payments made to Vendor on behalf of staff</t>
  </si>
  <si>
    <t>Indirect Cost Calculation (A)</t>
  </si>
  <si>
    <t>Input Your</t>
  </si>
  <si>
    <t>FF for books &amp; edu. materials</t>
  </si>
  <si>
    <t>BB - Employee Reimbursement</t>
  </si>
  <si>
    <t>Note: if percentage format used</t>
  </si>
  <si>
    <t>Grant Information</t>
  </si>
  <si>
    <t>UU for IT hardware/software</t>
  </si>
  <si>
    <t>Example</t>
  </si>
  <si>
    <t>Below</t>
  </si>
  <si>
    <t>ISA Budget:</t>
  </si>
  <si>
    <r>
      <t xml:space="preserve">Indirect Cost Percentage: If percentage used </t>
    </r>
    <r>
      <rPr>
        <b/>
        <sz val="11"/>
        <rFont val="Arial"/>
        <family val="2"/>
      </rPr>
      <t>(2.18%)</t>
    </r>
  </si>
  <si>
    <t>EdGrants Budget:</t>
  </si>
  <si>
    <t>Total Funds/(1+Percentage)</t>
  </si>
  <si>
    <t>Difference to equal ZERO</t>
  </si>
  <si>
    <t>Maximum Amount that can be used for Indirect:</t>
  </si>
  <si>
    <t>FY22 Fringe Rate
39.43% AA &amp; 1.97% CC</t>
  </si>
  <si>
    <t xml:space="preserve">MAX amount for indirect. </t>
  </si>
  <si>
    <t xml:space="preserve">MAX amount for indirect. 
</t>
  </si>
  <si>
    <t>Indirect Cost (Cannot Exceed the total value in cell F6)</t>
  </si>
  <si>
    <t>Health &amp; Welfare (community colleges only)</t>
  </si>
  <si>
    <t>Employee Contracted Service</t>
  </si>
  <si>
    <t>Fringe 39.5% AA &amp; 1.97% CC</t>
  </si>
  <si>
    <t>IT Hardware and Software</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</si>
  <si>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</si>
  <si>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</si>
  <si>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</si>
  <si>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</si>
  <si>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 xml:space="preserve">Indirect Cost Percentage: If percentage used </t>
    </r>
    <r>
      <rPr>
        <b/>
        <sz val="10"/>
        <rFont val="Arial"/>
        <family val="2"/>
      </rPr>
      <t>(2.18%)</t>
    </r>
  </si>
  <si>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</si>
  <si>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</si>
  <si>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</si>
  <si>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</si>
  <si>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</si>
  <si>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</si>
  <si>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</si>
  <si>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</si>
  <si>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</si>
  <si>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</si>
  <si>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Select</t>
  </si>
  <si>
    <t>Select Supplies</t>
  </si>
  <si>
    <t>Select Other</t>
  </si>
  <si>
    <t>Select Other Match</t>
  </si>
  <si>
    <t>ISA?</t>
  </si>
  <si>
    <t>MassSTEP ABE</t>
  </si>
  <si>
    <t>1st</t>
  </si>
  <si>
    <t>Training</t>
  </si>
  <si>
    <t>Contractor</t>
  </si>
  <si>
    <t>Instructional, including textbooks &amp; classroom supplies</t>
  </si>
  <si>
    <t>Mileage (administrative staff)</t>
  </si>
  <si>
    <t>Space (must be pre-approved by ACLS)</t>
  </si>
  <si>
    <t>Space</t>
  </si>
  <si>
    <t>Yes</t>
  </si>
  <si>
    <t>MassSTEP ESOL</t>
  </si>
  <si>
    <t>2nd</t>
  </si>
  <si>
    <t>ABE</t>
  </si>
  <si>
    <t>Sub Awardee</t>
  </si>
  <si>
    <t>Technology, including software &amp; licenses</t>
  </si>
  <si>
    <t>Mileage (direct service staff)</t>
  </si>
  <si>
    <t>Advertising and Postage</t>
  </si>
  <si>
    <t>3rd</t>
  </si>
  <si>
    <t>Math</t>
  </si>
  <si>
    <t>Test materials</t>
  </si>
  <si>
    <t>Mileage (outstationing staff)</t>
  </si>
  <si>
    <t>Memberships and Subscriptions</t>
  </si>
  <si>
    <t>DIRECT &amp; MATCH SUBS (L6)</t>
  </si>
  <si>
    <t>4th</t>
  </si>
  <si>
    <t>ELA</t>
  </si>
  <si>
    <t>Instructional equipment less than $5000</t>
  </si>
  <si>
    <t>Student Transportation</t>
  </si>
  <si>
    <t>Printing and Reproduction</t>
  </si>
  <si>
    <t>ESOL</t>
  </si>
  <si>
    <t>Non-instructional</t>
  </si>
  <si>
    <t>SABES &amp; Network Conference Registrations</t>
  </si>
  <si>
    <t>Telephone and Utilities (Internet)</t>
  </si>
  <si>
    <t>Workforce Prep</t>
  </si>
  <si>
    <t>Lodging (in-state)</t>
  </si>
  <si>
    <t>A133  Single Audit (allocated)</t>
  </si>
  <si>
    <t>*Mileage (Non-SABES PD)</t>
  </si>
  <si>
    <t>Temporary IDC</t>
  </si>
  <si>
    <t>*Non-SABES PD Registration</t>
  </si>
  <si>
    <t>*Conference Registrations (out-of-state)</t>
  </si>
  <si>
    <t>*Out of state travel, including fares and lodging</t>
  </si>
  <si>
    <t>FY24 Budget Workbook v3</t>
  </si>
  <si>
    <t>FY24 Sub Award Budget Narrative</t>
  </si>
  <si>
    <t>FY24 MATCH 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</si>
</sst>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5"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sz val="11"/>
      <color theme="1"/>
      <name val="Calibri"/>
      <family val="2"/>
    </font>
    <font>
      <b/>
      <sz val="11"/>
      <name val="Calibri"/>
      <family val="2"/>
      <scheme val="minor"/>
    </font>
    <font>
      <sz val="10"/>
      <name val="Calibri"/>
      <family val="2"/>
      <scheme val="minor"/>
    </font>
    <font>
      <sz val="11"/>
      <name val="Calibri"/>
      <family val="2"/>
      <scheme val="minor"/>
    </font>
    <font>
      <sz val="10.5"/>
      <color theme="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10"/>
      <color theme="1"/>
      <name val="Times New Roman"/>
      <family val="1"/>
    </font>
    <font>
      <sz val="10"/>
      <color theme="1"/>
      <name val="Times New Roman"/>
      <family val="1"/>
    </font>
    <font>
      <b/>
      <sz val="10"/>
      <color theme="1"/>
      <name val="Calibri"/>
      <family val="2"/>
      <scheme val="minor"/>
    </font>
    <font>
      <i/>
      <sz val="11"/>
      <color rgb="FFFF0000"/>
      <name val="Calibri"/>
      <family val="2"/>
      <scheme val="minor"/>
    </font>
    <font>
      <b/>
      <sz val="12"/>
      <color theme="3"/>
      <name val="Calibri"/>
      <family val="2"/>
      <scheme val="minor"/>
    </font>
    <font>
      <b/>
      <sz val="11"/>
      <name val="Arial"/>
      <family val="2"/>
    </font>
    <font>
      <sz val="11"/>
      <name val="Arial"/>
      <family val="2"/>
    </font>
    <font>
      <b/>
      <i/>
      <sz val="11"/>
      <name val="Arial"/>
      <family val="2"/>
    </font>
    <font>
      <u/>
      <sz val="11"/>
      <color theme="10"/>
      <name val="Calibri"/>
      <family val="2"/>
      <scheme val="minor"/>
    </font>
    <font>
      <sz val="9"/>
      <color indexed="81"/>
      <name val="Tahoma"/>
      <charset val="1"/>
    </font>
    <font>
      <b/>
      <sz val="9"/>
      <color indexed="81"/>
      <name val="Tahoma"/>
      <charset val="1"/>
    </font>
    <font>
      <sz val="11"/>
      <color rgb="FF000000"/>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
      <patternFill patternType="solid">
        <fgColor rgb="FFF8FDB1"/>
        <bgColor indexed="64"/>
      </patternFill>
    </fill>
    <fill>
      <patternFill patternType="solid">
        <fgColor rgb="FFFFFEB4"/>
        <bgColor indexed="64"/>
      </patternFill>
    </fill>
    <fill>
      <patternFill patternType="solid">
        <fgColor rgb="FFC5D9F1"/>
        <bgColor rgb="FF000000"/>
      </patternFill>
    </fill>
    <fill>
      <patternFill patternType="solid">
        <fgColor rgb="FFFFFFFF"/>
        <bgColor rgb="FF000000"/>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5" fillId="0" borderId="0"/>
    <xf numFmtId="9" fontId="15" fillId="0" borderId="0" applyFont="0" applyFill="0" applyBorder="0" applyAlignment="0" applyProtection="0"/>
    <xf numFmtId="0" fontId="28" fillId="0" borderId="0" applyNumberFormat="0" applyFill="0" applyBorder="0" applyAlignment="0" applyProtection="0">
      <alignment vertical="top"/>
      <protection locked="0"/>
    </xf>
    <xf numFmtId="0" fontId="2" fillId="0" borderId="0"/>
    <xf numFmtId="0" fontId="15" fillId="0" borderId="0"/>
    <xf numFmtId="9" fontId="15" fillId="0" borderId="0" applyFont="0" applyFill="0" applyBorder="0" applyAlignment="0" applyProtection="0"/>
    <xf numFmtId="0" fontId="41" fillId="0" borderId="0" applyNumberFormat="0" applyFill="0" applyBorder="0" applyAlignment="0" applyProtection="0"/>
  </cellStyleXfs>
  <cellXfs count="453">
    <xf numFmtId="0" fontId="0" fillId="0" borderId="0" xfId="0"/>
    <xf numFmtId="0" fontId="5" fillId="0" borderId="0" xfId="0" applyFont="1"/>
    <xf numFmtId="0" fontId="9" fillId="0" borderId="0" xfId="0" applyFont="1"/>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15" fillId="0" borderId="0" xfId="8"/>
    <xf numFmtId="0" fontId="16" fillId="0" borderId="0" xfId="8" applyFont="1"/>
    <xf numFmtId="0" fontId="15" fillId="11" borderId="9" xfId="8" applyFill="1" applyBorder="1"/>
    <xf numFmtId="0" fontId="15" fillId="11" borderId="13" xfId="8" applyFill="1" applyBorder="1"/>
    <xf numFmtId="165" fontId="18" fillId="12" borderId="4" xfId="8" applyNumberFormat="1" applyFont="1" applyFill="1" applyBorder="1" applyAlignment="1">
      <alignment horizontal="center"/>
    </xf>
    <xf numFmtId="0" fontId="18" fillId="12" borderId="4" xfId="8" applyFont="1" applyFill="1" applyBorder="1"/>
    <xf numFmtId="0" fontId="15" fillId="11" borderId="17" xfId="8" applyFill="1" applyBorder="1"/>
    <xf numFmtId="0" fontId="18" fillId="0" borderId="4" xfId="8" applyFont="1" applyBorder="1" applyAlignment="1">
      <alignment horizontal="center"/>
    </xf>
    <xf numFmtId="0" fontId="19" fillId="11" borderId="13" xfId="8" applyFont="1" applyFill="1" applyBorder="1"/>
    <xf numFmtId="0" fontId="20" fillId="0" borderId="0" xfId="8" applyFont="1" applyAlignment="1">
      <alignment horizontal="left"/>
    </xf>
    <xf numFmtId="0" fontId="20" fillId="0" borderId="17" xfId="8" applyFont="1" applyBorder="1" applyAlignment="1">
      <alignment horizontal="left"/>
    </xf>
    <xf numFmtId="0" fontId="15" fillId="11" borderId="15" xfId="8" applyFill="1" applyBorder="1"/>
    <xf numFmtId="0" fontId="15" fillId="11" borderId="10" xfId="8" applyFill="1" applyBorder="1"/>
    <xf numFmtId="0" fontId="21" fillId="11" borderId="15" xfId="8" applyFont="1" applyFill="1" applyBorder="1"/>
    <xf numFmtId="0" fontId="11" fillId="0" borderId="3" xfId="0" applyFont="1" applyBorder="1" applyAlignment="1" applyProtection="1">
      <alignment wrapText="1"/>
      <protection locked="0"/>
    </xf>
    <xf numFmtId="0" fontId="1" fillId="0" borderId="0" xfId="0" applyFont="1"/>
    <xf numFmtId="0" fontId="22" fillId="0" borderId="0" xfId="0" applyFont="1"/>
    <xf numFmtId="0" fontId="0" fillId="6" borderId="20" xfId="0" applyFill="1" applyBorder="1" applyAlignment="1">
      <alignment horizontal="center" vertical="center" wrapText="1"/>
    </xf>
    <xf numFmtId="0" fontId="1" fillId="6" borderId="20" xfId="0" applyFont="1" applyFill="1" applyBorder="1" applyAlignment="1">
      <alignment horizontal="left" vertical="center"/>
    </xf>
    <xf numFmtId="0" fontId="11" fillId="0" borderId="11" xfId="0" applyFont="1" applyBorder="1" applyAlignment="1" applyProtection="1">
      <alignment wrapText="1"/>
      <protection locked="0"/>
    </xf>
    <xf numFmtId="2" fontId="11" fillId="0" borderId="5" xfId="0" applyNumberFormat="1" applyFont="1" applyBorder="1" applyAlignment="1" applyProtection="1">
      <alignment horizontal="right"/>
      <protection locked="0"/>
    </xf>
    <xf numFmtId="0" fontId="1" fillId="13" borderId="6" xfId="0" applyFont="1" applyFill="1" applyBorder="1" applyAlignment="1">
      <alignment horizontal="center" wrapText="1"/>
    </xf>
    <xf numFmtId="0" fontId="10" fillId="13" borderId="14" xfId="0" applyFont="1" applyFill="1" applyBorder="1" applyAlignment="1" applyProtection="1">
      <alignment horizontal="center" wrapText="1"/>
      <protection locked="0"/>
    </xf>
    <xf numFmtId="2" fontId="10" fillId="13" borderId="6" xfId="0" applyNumberFormat="1" applyFont="1" applyFill="1" applyBorder="1" applyAlignment="1" applyProtection="1">
      <alignment horizontal="center" wrapText="1"/>
      <protection locked="0"/>
    </xf>
    <xf numFmtId="0" fontId="0" fillId="6" borderId="4" xfId="0" applyFill="1" applyBorder="1"/>
    <xf numFmtId="42" fontId="23"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0" fillId="14" borderId="1" xfId="0" applyFill="1" applyBorder="1" applyAlignment="1">
      <alignment horizontal="center" wrapText="1"/>
    </xf>
    <xf numFmtId="0" fontId="0" fillId="6" borderId="10" xfId="0" applyFill="1" applyBorder="1"/>
    <xf numFmtId="0" fontId="0" fillId="6" borderId="15" xfId="0" applyFill="1" applyBorder="1"/>
    <xf numFmtId="0" fontId="0" fillId="6" borderId="17" xfId="0" applyFill="1" applyBorder="1"/>
    <xf numFmtId="0" fontId="0" fillId="6" borderId="0" xfId="0" applyFill="1"/>
    <xf numFmtId="0" fontId="25" fillId="14" borderId="4" xfId="0" applyFont="1" applyFill="1" applyBorder="1" applyAlignment="1">
      <alignment horizontal="center" wrapText="1"/>
    </xf>
    <xf numFmtId="10" fontId="15" fillId="10" borderId="4" xfId="9" applyNumberFormat="1" applyFont="1" applyFill="1" applyBorder="1" applyAlignment="1" applyProtection="1">
      <alignment horizontal="center"/>
      <protection locked="0"/>
    </xf>
    <xf numFmtId="166" fontId="23" fillId="2" borderId="4" xfId="6" applyNumberFormat="1" applyFont="1" applyFill="1" applyBorder="1" applyProtection="1"/>
    <xf numFmtId="1"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42" fontId="27" fillId="0" borderId="4" xfId="0" applyNumberFormat="1" applyFont="1" applyBorder="1" applyAlignment="1">
      <alignment horizontal="center"/>
    </xf>
    <xf numFmtId="7" fontId="30" fillId="17" borderId="4" xfId="0" applyNumberFormat="1" applyFont="1" applyFill="1" applyBorder="1" applyAlignment="1" applyProtection="1">
      <alignment horizontal="center" vertical="center" wrapText="1"/>
      <protection locked="0"/>
    </xf>
    <xf numFmtId="0" fontId="31" fillId="0" borderId="4" xfId="10" applyFont="1" applyBorder="1" applyAlignment="1" applyProtection="1">
      <alignment horizontal="center" vertical="center" wrapText="1"/>
    </xf>
    <xf numFmtId="0" fontId="23" fillId="0" borderId="4" xfId="0" applyFont="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0"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7" borderId="4" xfId="0" applyNumberFormat="1" applyFill="1" applyBorder="1" applyAlignment="1" applyProtection="1">
      <alignment horizontal="right" vertical="center" wrapText="1"/>
      <protection locked="0"/>
    </xf>
    <xf numFmtId="164" fontId="0" fillId="18" borderId="4" xfId="0" applyNumberFormat="1" applyFill="1" applyBorder="1" applyAlignment="1">
      <alignment horizontal="right" vertical="center" wrapText="1"/>
    </xf>
    <xf numFmtId="0" fontId="1" fillId="0" borderId="4" xfId="0" applyFont="1" applyBorder="1"/>
    <xf numFmtId="166" fontId="0" fillId="0" borderId="4" xfId="0" applyNumberFormat="1" applyBorder="1"/>
    <xf numFmtId="0" fontId="30" fillId="17" borderId="4" xfId="0" applyFont="1" applyFill="1" applyBorder="1" applyAlignment="1" applyProtection="1">
      <alignment horizontal="center" vertical="center" wrapText="1"/>
      <protection locked="0"/>
    </xf>
    <xf numFmtId="164" fontId="0" fillId="19" borderId="4" xfId="6" applyNumberFormat="1" applyFont="1" applyFill="1" applyBorder="1" applyAlignment="1">
      <alignment horizontal="center" vertical="center"/>
    </xf>
    <xf numFmtId="7" fontId="25" fillId="2" borderId="4" xfId="0" applyNumberFormat="1" applyFont="1" applyFill="1" applyBorder="1" applyAlignment="1">
      <alignment horizontal="right" vertical="center"/>
    </xf>
    <xf numFmtId="0" fontId="1" fillId="0" borderId="4" xfId="0" applyFont="1" applyBorder="1" applyAlignment="1">
      <alignment horizontal="left" vertical="center" wrapText="1"/>
    </xf>
    <xf numFmtId="0" fontId="1" fillId="0" borderId="4" xfId="0" applyFont="1" applyBorder="1" applyAlignment="1">
      <alignment wrapText="1"/>
    </xf>
    <xf numFmtId="0" fontId="1" fillId="4" borderId="4" xfId="0" applyFont="1" applyFill="1" applyBorder="1" applyAlignment="1">
      <alignment horizontal="center" vertical="center"/>
    </xf>
    <xf numFmtId="0" fontId="15" fillId="17" borderId="4" xfId="0" applyFont="1" applyFill="1" applyBorder="1" applyProtection="1">
      <protection locked="0"/>
    </xf>
    <xf numFmtId="0" fontId="1" fillId="0" borderId="24" xfId="0" applyFont="1" applyBorder="1"/>
    <xf numFmtId="0" fontId="0" fillId="0" borderId="27" xfId="0" applyBorder="1"/>
    <xf numFmtId="0" fontId="0" fillId="0" borderId="19" xfId="0" applyBorder="1" applyAlignment="1">
      <alignment horizontal="left" vertical="top"/>
    </xf>
    <xf numFmtId="0" fontId="0" fillId="0" borderId="21" xfId="0" applyBorder="1" applyAlignment="1">
      <alignment horizontal="left" vertical="top"/>
    </xf>
    <xf numFmtId="0" fontId="0" fillId="0" borderId="29" xfId="0" applyBorder="1"/>
    <xf numFmtId="44" fontId="0" fillId="18" borderId="4" xfId="0" applyNumberFormat="1" applyFill="1" applyBorder="1" applyAlignment="1">
      <alignment horizontal="right" vertical="center" wrapText="1"/>
    </xf>
    <xf numFmtId="164" fontId="0" fillId="2" borderId="4" xfId="0" applyNumberFormat="1" applyFill="1" applyBorder="1" applyAlignment="1">
      <alignment horizontal="right" vertical="center" wrapText="1"/>
    </xf>
    <xf numFmtId="0" fontId="0" fillId="0" borderId="0" xfId="0" applyAlignment="1">
      <alignment vertical="center"/>
    </xf>
    <xf numFmtId="0" fontId="1" fillId="17" borderId="4"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left" vertical="center"/>
      <protection locked="0"/>
    </xf>
    <xf numFmtId="0" fontId="33" fillId="0" borderId="4" xfId="0" applyFont="1" applyBorder="1" applyAlignment="1">
      <alignment horizontal="center" vertical="center" wrapText="1"/>
    </xf>
    <xf numFmtId="0" fontId="0" fillId="17" borderId="0" xfId="0" applyFill="1" applyProtection="1">
      <protection locked="0"/>
    </xf>
    <xf numFmtId="0" fontId="33" fillId="0" borderId="4" xfId="0" applyFont="1" applyBorder="1" applyAlignment="1">
      <alignment horizontal="left" vertical="center"/>
    </xf>
    <xf numFmtId="44" fontId="34" fillId="18" borderId="4" xfId="0" applyNumberFormat="1" applyFont="1" applyFill="1" applyBorder="1" applyAlignment="1">
      <alignment horizontal="right" vertical="center" wrapText="1"/>
    </xf>
    <xf numFmtId="0" fontId="1" fillId="0" borderId="22" xfId="0" applyFont="1" applyBorder="1" applyAlignment="1">
      <alignment horizontal="center" vertical="center"/>
    </xf>
    <xf numFmtId="44" fontId="0" fillId="0" borderId="23" xfId="0" applyNumberFormat="1" applyBorder="1"/>
    <xf numFmtId="0" fontId="1" fillId="0" borderId="28" xfId="0" applyFont="1" applyBorder="1" applyAlignment="1">
      <alignment horizontal="center" vertical="center"/>
    </xf>
    <xf numFmtId="44" fontId="0" fillId="0" borderId="18" xfId="0" applyNumberFormat="1" applyBorder="1"/>
    <xf numFmtId="0" fontId="30" fillId="0" borderId="25" xfId="0" applyFont="1" applyBorder="1" applyAlignment="1">
      <alignment horizontal="right"/>
    </xf>
    <xf numFmtId="44" fontId="27" fillId="0" borderId="26" xfId="0" applyNumberFormat="1" applyFont="1" applyBorder="1"/>
    <xf numFmtId="6"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left" vertical="top"/>
    </xf>
    <xf numFmtId="0" fontId="32" fillId="0" borderId="4" xfId="0" applyFont="1" applyBorder="1" applyAlignment="1">
      <alignment horizontal="center" vertical="center"/>
    </xf>
    <xf numFmtId="164" fontId="0" fillId="20" borderId="4" xfId="0" applyNumberFormat="1" applyFill="1" applyBorder="1" applyAlignment="1" applyProtection="1">
      <alignment horizontal="center" vertical="center" wrapText="1"/>
      <protection locked="0"/>
    </xf>
    <xf numFmtId="164" fontId="0" fillId="18" borderId="4" xfId="0" applyNumberFormat="1" applyFill="1" applyBorder="1" applyAlignment="1">
      <alignment horizontal="center" vertical="center" wrapText="1"/>
    </xf>
    <xf numFmtId="164" fontId="0" fillId="20" borderId="4" xfId="0" applyNumberFormat="1" applyFill="1" applyBorder="1" applyAlignment="1" applyProtection="1">
      <alignment horizontal="right" vertical="center" wrapText="1"/>
      <protection locked="0"/>
    </xf>
    <xf numFmtId="2" fontId="0" fillId="6" borderId="0" xfId="0" applyNumberFormat="1" applyFill="1" applyAlignment="1">
      <alignment horizontal="center"/>
    </xf>
    <xf numFmtId="2" fontId="0" fillId="6" borderId="0" xfId="0" applyNumberFormat="1" applyFill="1"/>
    <xf numFmtId="0" fontId="9" fillId="6" borderId="0" xfId="0" applyFont="1" applyFill="1"/>
    <xf numFmtId="0" fontId="22" fillId="6" borderId="0" xfId="0" applyFont="1" applyFill="1"/>
    <xf numFmtId="0" fontId="1" fillId="6" borderId="0" xfId="0" applyFont="1" applyFill="1"/>
    <xf numFmtId="0" fontId="5" fillId="6" borderId="0" xfId="0" applyFont="1" applyFill="1"/>
    <xf numFmtId="0" fontId="0" fillId="6" borderId="30" xfId="0" applyFill="1" applyBorder="1" applyAlignment="1">
      <alignment horizontal="center" vertical="center" wrapText="1"/>
    </xf>
    <xf numFmtId="0" fontId="1" fillId="6" borderId="31" xfId="0" applyFont="1" applyFill="1" applyBorder="1" applyAlignment="1">
      <alignment horizontal="center" vertical="center"/>
    </xf>
    <xf numFmtId="0" fontId="10" fillId="13" borderId="17" xfId="0" applyFont="1" applyFill="1" applyBorder="1" applyAlignment="1" applyProtection="1">
      <alignment horizontal="center" wrapText="1"/>
      <protection locked="0"/>
    </xf>
    <xf numFmtId="0" fontId="10" fillId="13" borderId="0" xfId="0" applyFont="1" applyFill="1" applyAlignment="1" applyProtection="1">
      <alignment horizontal="center" wrapText="1"/>
      <protection locked="0"/>
    </xf>
    <xf numFmtId="0" fontId="10" fillId="13" borderId="12" xfId="0" applyFont="1" applyFill="1" applyBorder="1" applyAlignment="1" applyProtection="1">
      <alignment horizontal="center" wrapText="1"/>
      <protection locked="0"/>
    </xf>
    <xf numFmtId="0" fontId="1" fillId="13" borderId="14" xfId="0" applyFont="1" applyFill="1" applyBorder="1" applyAlignment="1">
      <alignment horizontal="center" wrapText="1"/>
    </xf>
    <xf numFmtId="0" fontId="5" fillId="0" borderId="3" xfId="0" applyFont="1" applyBorder="1" applyAlignment="1" applyProtection="1">
      <alignment horizontal="center"/>
      <protection locked="0"/>
    </xf>
    <xf numFmtId="37" fontId="25" fillId="4" borderId="4" xfId="6" applyNumberFormat="1" applyFont="1" applyFill="1" applyBorder="1" applyProtection="1">
      <protection locked="0"/>
    </xf>
    <xf numFmtId="167" fontId="25" fillId="14" borderId="4" xfId="7" applyNumberFormat="1" applyFont="1" applyFill="1" applyBorder="1" applyAlignment="1">
      <alignment horizontal="center"/>
    </xf>
    <xf numFmtId="166" fontId="23" fillId="2" borderId="4" xfId="6" applyNumberFormat="1" applyFont="1" applyFill="1" applyBorder="1" applyAlignment="1" applyProtection="1">
      <alignment wrapText="1"/>
    </xf>
    <xf numFmtId="44" fontId="0" fillId="0" borderId="0" xfId="0" applyNumberFormat="1"/>
    <xf numFmtId="42" fontId="0" fillId="0" borderId="0" xfId="0" applyNumberFormat="1"/>
    <xf numFmtId="0" fontId="0" fillId="0" borderId="4" xfId="0" applyBorder="1"/>
    <xf numFmtId="164" fontId="0" fillId="0" borderId="4" xfId="0" applyNumberFormat="1" applyBorder="1"/>
    <xf numFmtId="0" fontId="0" fillId="0" borderId="4" xfId="0" applyBorder="1" applyAlignment="1">
      <alignment horizontal="center"/>
    </xf>
    <xf numFmtId="165" fontId="0" fillId="0" borderId="0" xfId="0" applyNumberFormat="1"/>
    <xf numFmtId="10" fontId="0" fillId="0" borderId="0" xfId="0" applyNumberFormat="1"/>
    <xf numFmtId="42" fontId="0" fillId="0" borderId="4" xfId="0" applyNumberFormat="1" applyBorder="1" applyAlignment="1">
      <alignment horizontal="center"/>
    </xf>
    <xf numFmtId="164" fontId="0" fillId="0" borderId="0" xfId="0" applyNumberFormat="1"/>
    <xf numFmtId="1" fontId="25" fillId="0" borderId="4" xfId="0" applyNumberFormat="1" applyFont="1" applyBorder="1" applyAlignment="1" applyProtection="1">
      <alignment horizontal="center" wrapText="1"/>
      <protection locked="0"/>
    </xf>
    <xf numFmtId="8" fontId="25" fillId="0" borderId="4" xfId="6" applyNumberFormat="1" applyFont="1" applyFill="1" applyBorder="1" applyAlignment="1" applyProtection="1">
      <alignment horizontal="center" wrapText="1"/>
      <protection locked="0"/>
    </xf>
    <xf numFmtId="2" fontId="25" fillId="2" borderId="4" xfId="6" applyNumberFormat="1" applyFont="1" applyFill="1" applyBorder="1" applyAlignment="1" applyProtection="1">
      <alignment horizontal="center" wrapText="1"/>
    </xf>
    <xf numFmtId="42" fontId="25" fillId="2" borderId="4" xfId="6" applyNumberFormat="1" applyFont="1" applyFill="1" applyBorder="1" applyAlignment="1">
      <alignment horizontal="center" wrapText="1"/>
    </xf>
    <xf numFmtId="42" fontId="23" fillId="2" borderId="4" xfId="6" applyNumberFormat="1" applyFont="1" applyFill="1" applyBorder="1" applyAlignment="1">
      <alignment horizontal="center" wrapText="1"/>
    </xf>
    <xf numFmtId="2" fontId="23" fillId="2" borderId="4" xfId="6" applyNumberFormat="1" applyFont="1" applyFill="1" applyBorder="1" applyAlignment="1" applyProtection="1">
      <alignment horizontal="center" wrapText="1"/>
    </xf>
    <xf numFmtId="42" fontId="1" fillId="2" borderId="4" xfId="0" applyNumberFormat="1" applyFont="1" applyFill="1" applyBorder="1" applyAlignment="1">
      <alignment horizontal="right" wrapText="1"/>
    </xf>
    <xf numFmtId="42" fontId="23" fillId="2" borderId="4" xfId="6" applyNumberFormat="1" applyFont="1" applyFill="1" applyBorder="1"/>
    <xf numFmtId="1" fontId="25" fillId="0" borderId="4" xfId="7" applyNumberFormat="1" applyFont="1" applyFill="1" applyBorder="1" applyAlignment="1" applyProtection="1">
      <alignment horizontal="center"/>
      <protection locked="0"/>
    </xf>
    <xf numFmtId="164" fontId="25" fillId="0" borderId="4" xfId="6" applyNumberFormat="1" applyFont="1" applyFill="1" applyBorder="1" applyAlignment="1" applyProtection="1">
      <alignment horizontal="center"/>
      <protection locked="0"/>
    </xf>
    <xf numFmtId="42" fontId="23" fillId="0" borderId="4" xfId="6" applyNumberFormat="1" applyFont="1" applyFill="1" applyBorder="1" applyAlignment="1" applyProtection="1">
      <alignment horizontal="left" wrapText="1"/>
      <protection locked="0"/>
    </xf>
    <xf numFmtId="168" fontId="23" fillId="0" borderId="4" xfId="6" applyNumberFormat="1" applyFont="1" applyFill="1" applyBorder="1" applyProtection="1">
      <protection locked="0"/>
    </xf>
    <xf numFmtId="42" fontId="23" fillId="2" borderId="4" xfId="6" applyNumberFormat="1" applyFont="1" applyFill="1" applyBorder="1" applyProtection="1"/>
    <xf numFmtId="42" fontId="23" fillId="15" borderId="4" xfId="0" applyNumberFormat="1" applyFont="1" applyFill="1" applyBorder="1"/>
    <xf numFmtId="42" fontId="23" fillId="4" borderId="4" xfId="6" applyNumberFormat="1" applyFont="1" applyFill="1" applyBorder="1" applyProtection="1">
      <protection locked="0"/>
    </xf>
    <xf numFmtId="42" fontId="23" fillId="0" borderId="4" xfId="6" applyNumberFormat="1" applyFont="1" applyFill="1" applyBorder="1" applyProtection="1">
      <protection locked="0"/>
    </xf>
    <xf numFmtId="42" fontId="23" fillId="3" borderId="4" xfId="6" applyNumberFormat="1" applyFont="1" applyFill="1" applyBorder="1" applyAlignment="1">
      <alignment horizontal="left" wrapText="1"/>
    </xf>
    <xf numFmtId="42" fontId="23" fillId="3" borderId="4" xfId="6" applyNumberFormat="1" applyFont="1" applyFill="1" applyBorder="1"/>
    <xf numFmtId="2" fontId="24" fillId="2" borderId="4" xfId="0" applyNumberFormat="1" applyFont="1" applyFill="1" applyBorder="1" applyAlignment="1">
      <alignment horizontal="right"/>
    </xf>
    <xf numFmtId="2" fontId="24" fillId="2" borderId="5" xfId="0" applyNumberFormat="1" applyFont="1" applyFill="1" applyBorder="1" applyAlignment="1">
      <alignment horizontal="right"/>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49" fontId="22" fillId="0" borderId="0" xfId="0" applyNumberFormat="1" applyFont="1"/>
    <xf numFmtId="44" fontId="24" fillId="0" borderId="4" xfId="7" applyNumberFormat="1" applyFont="1" applyFill="1" applyBorder="1" applyAlignment="1" applyProtection="1">
      <alignment horizontal="left"/>
      <protection locked="0"/>
    </xf>
    <xf numFmtId="0" fontId="5" fillId="8" borderId="4" xfId="0" applyFont="1" applyFill="1" applyBorder="1" applyAlignment="1" applyProtection="1">
      <alignment horizontal="left"/>
      <protection locked="0"/>
    </xf>
    <xf numFmtId="0" fontId="5" fillId="8" borderId="4" xfId="0" applyFont="1" applyFill="1" applyBorder="1" applyAlignment="1" applyProtection="1">
      <alignment horizontal="left" wrapText="1"/>
      <protection locked="0"/>
    </xf>
    <xf numFmtId="0" fontId="34" fillId="0" borderId="4" xfId="0" applyFont="1" applyBorder="1" applyAlignment="1">
      <alignment vertical="center" wrapText="1"/>
    </xf>
    <xf numFmtId="42" fontId="25" fillId="14" borderId="4" xfId="7" applyNumberFormat="1" applyFont="1" applyFill="1" applyBorder="1" applyAlignment="1">
      <alignment horizontal="center" wrapText="1"/>
    </xf>
    <xf numFmtId="42" fontId="0" fillId="6" borderId="0" xfId="0" applyNumberFormat="1" applyFill="1" applyAlignment="1" applyProtection="1">
      <alignment horizontal="left"/>
      <protection locked="0"/>
    </xf>
    <xf numFmtId="42" fontId="0" fillId="16" borderId="0" xfId="0" applyNumberFormat="1" applyFill="1" applyAlignment="1" applyProtection="1">
      <alignment horizontal="left"/>
      <protection locked="0"/>
    </xf>
    <xf numFmtId="42" fontId="0" fillId="16" borderId="4" xfId="0" applyNumberFormat="1" applyFill="1" applyBorder="1" applyAlignment="1" applyProtection="1">
      <alignment horizontal="left"/>
      <protection locked="0"/>
    </xf>
    <xf numFmtId="10" fontId="0" fillId="16" borderId="0" xfId="0" applyNumberFormat="1" applyFill="1" applyAlignment="1" applyProtection="1">
      <alignment horizontal="left"/>
      <protection locked="0"/>
    </xf>
    <xf numFmtId="0" fontId="0" fillId="0" borderId="0" xfId="0" applyAlignment="1" applyProtection="1">
      <alignment horizontal="left"/>
      <protection locked="0"/>
    </xf>
    <xf numFmtId="37" fontId="24" fillId="0" borderId="4" xfId="7" applyNumberFormat="1" applyFont="1" applyFill="1" applyBorder="1" applyAlignment="1" applyProtection="1">
      <alignment horizontal="left"/>
      <protection locked="0"/>
    </xf>
    <xf numFmtId="10" fontId="25" fillId="0" borderId="4" xfId="6" applyNumberFormat="1" applyFont="1" applyFill="1" applyBorder="1" applyAlignment="1" applyProtection="1">
      <alignment horizontal="center" wrapText="1"/>
      <protection locked="0"/>
    </xf>
    <xf numFmtId="44" fontId="24" fillId="0" borderId="4" xfId="7" applyNumberFormat="1" applyFont="1" applyFill="1" applyBorder="1" applyAlignment="1" applyProtection="1">
      <alignment horizontal="center"/>
      <protection locked="0"/>
    </xf>
    <xf numFmtId="10" fontId="1" fillId="0" borderId="4" xfId="0" applyNumberFormat="1" applyFont="1" applyBorder="1" applyAlignment="1" applyProtection="1">
      <alignment horizontal="left"/>
      <protection locked="0"/>
    </xf>
    <xf numFmtId="5" fontId="23" fillId="8" borderId="4" xfId="6" applyNumberFormat="1" applyFont="1" applyFill="1" applyBorder="1" applyAlignment="1" applyProtection="1">
      <alignment horizontal="left" wrapText="1"/>
      <protection locked="0"/>
    </xf>
    <xf numFmtId="42" fontId="0" fillId="6" borderId="0" xfId="0" applyNumberFormat="1" applyFill="1" applyAlignment="1">
      <alignment horizontal="left"/>
    </xf>
    <xf numFmtId="165" fontId="1" fillId="2" borderId="4" xfId="0" applyNumberFormat="1" applyFont="1" applyFill="1" applyBorder="1" applyAlignment="1">
      <alignment horizontal="left"/>
    </xf>
    <xf numFmtId="10" fontId="1" fillId="2" borderId="4" xfId="0" applyNumberFormat="1" applyFont="1" applyFill="1" applyBorder="1" applyAlignment="1">
      <alignment horizontal="left"/>
    </xf>
    <xf numFmtId="0" fontId="25" fillId="14" borderId="4" xfId="0" applyFont="1" applyFill="1" applyBorder="1" applyAlignment="1">
      <alignment horizontal="center" vertical="center" wrapText="1"/>
    </xf>
    <xf numFmtId="44" fontId="23" fillId="2" borderId="4" xfId="6" applyFont="1" applyFill="1" applyBorder="1" applyAlignment="1">
      <alignment horizontal="center"/>
    </xf>
    <xf numFmtId="44" fontId="23" fillId="2" borderId="4" xfId="6" applyFont="1" applyFill="1" applyBorder="1" applyAlignment="1">
      <alignment horizontal="right"/>
    </xf>
    <xf numFmtId="165" fontId="0" fillId="8" borderId="4" xfId="0" applyNumberFormat="1" applyFill="1" applyBorder="1" applyAlignment="1" applyProtection="1">
      <alignment horizontal="left"/>
      <protection locked="0"/>
    </xf>
    <xf numFmtId="42" fontId="25" fillId="2" borderId="4" xfId="1" applyNumberFormat="1" applyFont="1" applyFill="1" applyBorder="1" applyAlignment="1"/>
    <xf numFmtId="0" fontId="23" fillId="6" borderId="4" xfId="4" applyFont="1" applyFill="1" applyBorder="1" applyAlignment="1">
      <alignment horizontal="center"/>
    </xf>
    <xf numFmtId="165" fontId="1" fillId="6" borderId="4" xfId="0" applyNumberFormat="1" applyFont="1" applyFill="1" applyBorder="1" applyAlignment="1">
      <alignment horizontal="right"/>
    </xf>
    <xf numFmtId="2" fontId="25" fillId="2" borderId="4" xfId="3" applyNumberFormat="1" applyFont="1" applyFill="1" applyBorder="1" applyAlignment="1"/>
    <xf numFmtId="42" fontId="25" fillId="2" borderId="6" xfId="1" applyNumberFormat="1" applyFont="1" applyFill="1" applyBorder="1" applyAlignment="1"/>
    <xf numFmtId="0" fontId="25" fillId="14" borderId="14" xfId="3" applyFont="1" applyFill="1" applyBorder="1" applyAlignment="1"/>
    <xf numFmtId="0" fontId="23" fillId="6" borderId="4" xfId="4" applyFont="1" applyFill="1" applyBorder="1" applyAlignment="1">
      <alignment horizontal="left"/>
    </xf>
    <xf numFmtId="0" fontId="36" fillId="0" borderId="0" xfId="0" applyFont="1"/>
    <xf numFmtId="0" fontId="25" fillId="0" borderId="0" xfId="0" applyFont="1"/>
    <xf numFmtId="42" fontId="23" fillId="2" borderId="4" xfId="3" applyNumberFormat="1" applyFont="1" applyFill="1" applyBorder="1" applyAlignment="1"/>
    <xf numFmtId="0" fontId="23" fillId="14" borderId="17" xfId="4" applyFont="1" applyFill="1" applyBorder="1" applyAlignment="1">
      <alignment horizontal="right"/>
    </xf>
    <xf numFmtId="0" fontId="23" fillId="14" borderId="0" xfId="4" applyFont="1" applyFill="1" applyBorder="1" applyAlignment="1">
      <alignment horizontal="right"/>
    </xf>
    <xf numFmtId="9" fontId="23" fillId="14" borderId="12" xfId="5" applyFont="1" applyFill="1" applyBorder="1" applyAlignment="1"/>
    <xf numFmtId="42" fontId="23" fillId="2" borderId="4" xfId="2" applyNumberFormat="1" applyFont="1" applyFill="1" applyBorder="1" applyAlignment="1"/>
    <xf numFmtId="165" fontId="15" fillId="10" borderId="4" xfId="8" applyNumberFormat="1" applyFill="1" applyBorder="1" applyAlignment="1" applyProtection="1">
      <alignment horizontal="center"/>
      <protection locked="0"/>
    </xf>
    <xf numFmtId="42" fontId="37" fillId="2" borderId="38" xfId="1" applyNumberFormat="1" applyFont="1" applyFill="1" applyBorder="1" applyAlignment="1"/>
    <xf numFmtId="165" fontId="25" fillId="2" borderId="4" xfId="4" applyNumberFormat="1" applyFont="1" applyFill="1" applyBorder="1" applyAlignment="1">
      <alignment horizontal="right"/>
    </xf>
    <xf numFmtId="165" fontId="23" fillId="2" borderId="4" xfId="4" applyNumberFormat="1" applyFont="1" applyFill="1" applyBorder="1" applyAlignment="1">
      <alignment horizontal="right"/>
    </xf>
    <xf numFmtId="165" fontId="25" fillId="2" borderId="4" xfId="2" applyNumberFormat="1" applyFont="1" applyFill="1" applyBorder="1" applyAlignment="1"/>
    <xf numFmtId="10" fontId="23" fillId="2" borderId="4" xfId="5" applyNumberFormat="1" applyFont="1" applyFill="1" applyBorder="1" applyAlignment="1">
      <alignment horizontal="right"/>
    </xf>
    <xf numFmtId="0" fontId="23" fillId="14" borderId="10" xfId="0" applyFont="1" applyFill="1" applyBorder="1" applyAlignment="1">
      <alignment horizontal="right" wrapText="1"/>
    </xf>
    <xf numFmtId="0" fontId="23" fillId="14" borderId="15" xfId="0" applyFont="1" applyFill="1" applyBorder="1" applyAlignment="1">
      <alignment horizontal="right" wrapText="1"/>
    </xf>
    <xf numFmtId="0" fontId="23" fillId="14" borderId="11" xfId="0" applyFont="1" applyFill="1" applyBorder="1" applyAlignment="1">
      <alignment horizontal="right" wrapText="1"/>
    </xf>
    <xf numFmtId="0" fontId="23" fillId="14" borderId="5" xfId="0" applyFont="1" applyFill="1" applyBorder="1" applyAlignment="1">
      <alignment horizontal="right" wrapText="1"/>
    </xf>
    <xf numFmtId="0" fontId="23" fillId="14" borderId="17" xfId="0" applyFont="1" applyFill="1" applyBorder="1" applyAlignment="1">
      <alignment horizontal="right" wrapText="1"/>
    </xf>
    <xf numFmtId="0" fontId="23" fillId="14" borderId="12" xfId="0" applyFont="1" applyFill="1" applyBorder="1" applyAlignment="1">
      <alignment horizontal="right" wrapText="1"/>
    </xf>
    <xf numFmtId="42" fontId="0" fillId="14" borderId="16" xfId="0" applyNumberFormat="1" applyFill="1" applyBorder="1" applyAlignment="1">
      <alignment horizontal="left"/>
    </xf>
    <xf numFmtId="0" fontId="23" fillId="14" borderId="4" xfId="0" applyFont="1" applyFill="1" applyBorder="1" applyAlignment="1">
      <alignment horizontal="right" wrapText="1"/>
    </xf>
    <xf numFmtId="0" fontId="23" fillId="2" borderId="4" xfId="0" applyFont="1" applyFill="1" applyBorder="1" applyAlignment="1">
      <alignment horizontal="right" wrapText="1"/>
    </xf>
    <xf numFmtId="42" fontId="23" fillId="2" borderId="4" xfId="0" applyNumberFormat="1" applyFont="1" applyFill="1" applyBorder="1" applyAlignment="1">
      <alignment horizontal="right" wrapText="1"/>
    </xf>
    <xf numFmtId="0" fontId="23" fillId="14" borderId="9" xfId="0" applyFont="1" applyFill="1" applyBorder="1" applyAlignment="1">
      <alignment horizontal="right" wrapText="1"/>
    </xf>
    <xf numFmtId="0" fontId="25" fillId="14" borderId="16" xfId="0" applyFont="1" applyFill="1" applyBorder="1" applyAlignment="1">
      <alignment horizontal="center" vertical="center" wrapText="1"/>
    </xf>
    <xf numFmtId="165" fontId="0" fillId="2" borderId="4" xfId="0" applyNumberFormat="1" applyFill="1" applyBorder="1" applyAlignment="1" applyProtection="1">
      <alignment horizontal="left"/>
      <protection locked="0"/>
    </xf>
    <xf numFmtId="8" fontId="25" fillId="8" borderId="4" xfId="6" applyNumberFormat="1" applyFont="1" applyFill="1" applyBorder="1" applyAlignment="1" applyProtection="1">
      <alignment horizontal="center" wrapText="1"/>
      <protection locked="0"/>
    </xf>
    <xf numFmtId="38" fontId="25" fillId="8" borderId="4" xfId="6" applyNumberFormat="1" applyFont="1" applyFill="1" applyBorder="1" applyAlignment="1" applyProtection="1">
      <alignment horizontal="center" wrapText="1"/>
      <protection locked="0"/>
    </xf>
    <xf numFmtId="1" fontId="14" fillId="2" borderId="4" xfId="0" applyNumberFormat="1" applyFont="1" applyFill="1" applyBorder="1" applyAlignment="1">
      <alignment horizontal="left" vertical="center"/>
    </xf>
    <xf numFmtId="0" fontId="23" fillId="6" borderId="10" xfId="0" applyFont="1" applyFill="1" applyBorder="1" applyAlignment="1">
      <alignment wrapText="1"/>
    </xf>
    <xf numFmtId="0" fontId="23" fillId="6" borderId="15" xfId="0" applyFont="1" applyFill="1" applyBorder="1" applyAlignment="1">
      <alignment wrapText="1"/>
    </xf>
    <xf numFmtId="42" fontId="1" fillId="2" borderId="4" xfId="0" applyNumberFormat="1" applyFont="1" applyFill="1" applyBorder="1" applyAlignment="1">
      <alignment horizontal="left"/>
    </xf>
    <xf numFmtId="0" fontId="13" fillId="6" borderId="0" xfId="0" applyFont="1" applyFill="1"/>
    <xf numFmtId="0" fontId="35" fillId="0" borderId="4" xfId="0" applyFont="1" applyBorder="1" applyAlignment="1">
      <alignment horizontal="left" vertical="center"/>
    </xf>
    <xf numFmtId="0" fontId="0" fillId="0" borderId="0" xfId="0" applyAlignment="1">
      <alignment horizontal="center" vertical="center"/>
    </xf>
    <xf numFmtId="165" fontId="38" fillId="12" borderId="4" xfId="12" applyNumberFormat="1" applyFont="1" applyFill="1" applyBorder="1" applyAlignment="1">
      <alignment horizontal="center"/>
    </xf>
    <xf numFmtId="0" fontId="38" fillId="12" borderId="4" xfId="12" applyFont="1" applyFill="1" applyBorder="1"/>
    <xf numFmtId="165" fontId="39" fillId="0" borderId="4" xfId="12" applyNumberFormat="1" applyFont="1" applyBorder="1" applyAlignment="1">
      <alignment horizontal="center"/>
    </xf>
    <xf numFmtId="0" fontId="39" fillId="0" borderId="4" xfId="12" applyFont="1" applyBorder="1"/>
    <xf numFmtId="10" fontId="39" fillId="10" borderId="4" xfId="13" applyNumberFormat="1" applyFont="1" applyFill="1" applyBorder="1" applyAlignment="1" applyProtection="1">
      <alignment horizontal="center"/>
      <protection locked="0"/>
    </xf>
    <xf numFmtId="10" fontId="39" fillId="0" borderId="4" xfId="12" applyNumberFormat="1" applyFont="1" applyBorder="1" applyAlignment="1">
      <alignment horizontal="center"/>
    </xf>
    <xf numFmtId="165" fontId="39" fillId="4" borderId="4" xfId="12" applyNumberFormat="1" applyFont="1" applyFill="1" applyBorder="1" applyAlignment="1" applyProtection="1">
      <alignment horizontal="center"/>
      <protection locked="0"/>
    </xf>
    <xf numFmtId="0" fontId="39" fillId="11" borderId="6" xfId="12" applyFont="1" applyFill="1" applyBorder="1" applyAlignment="1">
      <alignment horizontal="center"/>
    </xf>
    <xf numFmtId="0" fontId="38" fillId="0" borderId="4" xfId="12" applyFont="1" applyBorder="1" applyAlignment="1">
      <alignment horizontal="center"/>
    </xf>
    <xf numFmtId="0" fontId="39" fillId="11" borderId="16" xfId="12" applyFont="1" applyFill="1" applyBorder="1" applyAlignment="1">
      <alignment horizontal="center"/>
    </xf>
    <xf numFmtId="0" fontId="39" fillId="11" borderId="14" xfId="12" applyFont="1" applyFill="1" applyBorder="1"/>
    <xf numFmtId="0" fontId="40" fillId="11" borderId="13" xfId="12" applyFont="1" applyFill="1" applyBorder="1"/>
    <xf numFmtId="0" fontId="39" fillId="11" borderId="5" xfId="12" applyFont="1" applyFill="1" applyBorder="1" applyAlignment="1">
      <alignment horizontal="center"/>
    </xf>
    <xf numFmtId="0" fontId="39" fillId="11" borderId="11" xfId="12" applyFont="1" applyFill="1" applyBorder="1"/>
    <xf numFmtId="0" fontId="39" fillId="11" borderId="10" xfId="12" applyFont="1" applyFill="1" applyBorder="1"/>
    <xf numFmtId="0" fontId="1" fillId="0" borderId="0" xfId="0" applyFont="1" applyAlignment="1">
      <alignment horizontal="center" vertical="center"/>
    </xf>
    <xf numFmtId="44" fontId="0" fillId="18" borderId="16" xfId="0" applyNumberFormat="1" applyFill="1" applyBorder="1" applyAlignment="1">
      <alignment horizontal="right" vertical="center" wrapText="1"/>
    </xf>
    <xf numFmtId="44" fontId="0" fillId="21" borderId="4" xfId="0" applyNumberFormat="1" applyFill="1" applyBorder="1" applyAlignment="1" applyProtection="1">
      <alignment horizontal="right" vertical="center" wrapText="1"/>
      <protection locked="0"/>
    </xf>
    <xf numFmtId="164" fontId="1" fillId="3" borderId="4" xfId="6" applyNumberFormat="1" applyFont="1" applyFill="1" applyBorder="1" applyAlignment="1">
      <alignment horizontal="center" vertical="center"/>
    </xf>
    <xf numFmtId="0" fontId="31" fillId="0" borderId="4" xfId="14" applyFont="1" applyBorder="1" applyAlignment="1" applyProtection="1">
      <alignment horizontal="center" vertical="center" wrapText="1"/>
    </xf>
    <xf numFmtId="0" fontId="7" fillId="0" borderId="0" xfId="0" applyFont="1" applyProtection="1">
      <protection locked="0"/>
    </xf>
    <xf numFmtId="0" fontId="18" fillId="17" borderId="4" xfId="0" applyFont="1" applyFill="1" applyBorder="1" applyAlignment="1" applyProtection="1">
      <alignment horizontal="center"/>
      <protection locked="0"/>
    </xf>
    <xf numFmtId="0" fontId="18" fillId="17" borderId="4" xfId="0" applyFont="1" applyFill="1" applyBorder="1" applyProtection="1">
      <protection locked="0"/>
    </xf>
    <xf numFmtId="0" fontId="44" fillId="22" borderId="4" xfId="0" applyFont="1" applyFill="1" applyBorder="1"/>
    <xf numFmtId="2" fontId="25" fillId="2" borderId="5" xfId="3" applyNumberFormat="1" applyFont="1" applyFill="1" applyBorder="1" applyAlignment="1"/>
    <xf numFmtId="0" fontId="25" fillId="14" borderId="37" xfId="3" applyFont="1" applyFill="1" applyBorder="1" applyAlignment="1"/>
    <xf numFmtId="0" fontId="0" fillId="16" borderId="4" xfId="0" applyFill="1" applyBorder="1" applyAlignment="1" applyProtection="1">
      <alignment horizontal="left"/>
      <protection locked="0"/>
    </xf>
    <xf numFmtId="0" fontId="44" fillId="23" borderId="1" xfId="0" applyFont="1" applyFill="1" applyBorder="1" applyAlignment="1" applyProtection="1">
      <alignment horizontal="left"/>
      <protection locked="0"/>
    </xf>
    <xf numFmtId="44" fontId="25" fillId="2" borderId="4" xfId="3" applyNumberFormat="1" applyFont="1" applyFill="1" applyBorder="1" applyAlignment="1"/>
    <xf numFmtId="44" fontId="23" fillId="2" borderId="4" xfId="3" applyNumberFormat="1" applyFont="1" applyFill="1" applyBorder="1" applyAlignment="1"/>
    <xf numFmtId="0" fontId="15" fillId="11" borderId="11" xfId="8" applyFill="1" applyBorder="1"/>
    <xf numFmtId="0" fontId="15" fillId="11" borderId="14" xfId="8" applyFill="1" applyBorder="1"/>
    <xf numFmtId="0" fontId="15" fillId="11" borderId="12" xfId="8" applyFill="1" applyBorder="1"/>
    <xf numFmtId="0" fontId="15" fillId="11" borderId="5" xfId="8" applyFill="1" applyBorder="1" applyAlignment="1">
      <alignment horizontal="center"/>
    </xf>
    <xf numFmtId="0" fontId="15" fillId="11" borderId="16" xfId="8" applyFill="1" applyBorder="1" applyAlignment="1">
      <alignment horizontal="center"/>
    </xf>
    <xf numFmtId="0" fontId="15" fillId="0" borderId="4" xfId="8" applyBorder="1"/>
    <xf numFmtId="0" fontId="15" fillId="11" borderId="6" xfId="8" applyFill="1" applyBorder="1" applyAlignment="1">
      <alignment horizontal="center"/>
    </xf>
    <xf numFmtId="165" fontId="15" fillId="0" borderId="4" xfId="8" applyNumberFormat="1" applyBorder="1" applyAlignment="1">
      <alignment horizontal="center"/>
    </xf>
    <xf numFmtId="10" fontId="15" fillId="0" borderId="4" xfId="8" applyNumberFormat="1" applyBorder="1" applyAlignment="1">
      <alignment horizontal="center"/>
    </xf>
    <xf numFmtId="0" fontId="15" fillId="0" borderId="0" xfId="8" applyAlignment="1">
      <alignment horizontal="center"/>
    </xf>
    <xf numFmtId="169" fontId="15" fillId="0" borderId="4" xfId="8" applyNumberFormat="1" applyBorder="1" applyAlignment="1">
      <alignment horizontal="center"/>
    </xf>
    <xf numFmtId="0" fontId="15" fillId="10" borderId="4" xfId="8" applyFill="1" applyBorder="1" applyAlignment="1" applyProtection="1">
      <alignment horizontal="center"/>
      <protection locked="0"/>
    </xf>
    <xf numFmtId="0" fontId="0" fillId="0" borderId="0" xfId="0" applyAlignment="1">
      <alignment wrapText="1"/>
    </xf>
    <xf numFmtId="0" fontId="0" fillId="0" borderId="0" xfId="0" applyAlignment="1">
      <alignment vertical="center" wrapText="1"/>
    </xf>
    <xf numFmtId="0" fontId="10" fillId="0" borderId="0" xfId="0" applyFont="1"/>
    <xf numFmtId="0" fontId="1" fillId="6" borderId="2" xfId="0" applyFont="1" applyFill="1" applyBorder="1" applyAlignment="1">
      <alignment horizontal="right" vertical="center" wrapText="1"/>
    </xf>
    <xf numFmtId="0" fontId="1" fillId="6" borderId="2" xfId="0" applyFont="1" applyFill="1" applyBorder="1" applyAlignment="1">
      <alignment horizontal="right" vertical="center"/>
    </xf>
    <xf numFmtId="0" fontId="1" fillId="6" borderId="3" xfId="0" applyFont="1" applyFill="1" applyBorder="1" applyAlignment="1">
      <alignment horizontal="right" vertical="center"/>
    </xf>
    <xf numFmtId="0" fontId="23" fillId="14" borderId="2" xfId="0" applyFont="1" applyFill="1" applyBorder="1" applyAlignment="1">
      <alignment horizontal="right" wrapText="1"/>
    </xf>
    <xf numFmtId="0" fontId="25" fillId="14" borderId="3" xfId="0" applyFont="1" applyFill="1" applyBorder="1" applyAlignment="1">
      <alignment horizontal="center" wrapText="1"/>
    </xf>
    <xf numFmtId="0" fontId="23" fillId="14" borderId="1" xfId="0" applyFont="1" applyFill="1" applyBorder="1" applyAlignment="1">
      <alignment horizontal="right" wrapText="1"/>
    </xf>
    <xf numFmtId="0" fontId="25" fillId="14" borderId="2" xfId="0" applyFont="1" applyFill="1" applyBorder="1" applyAlignment="1">
      <alignment horizontal="right" wrapText="1"/>
    </xf>
    <xf numFmtId="0" fontId="25" fillId="14" borderId="0" xfId="0" applyFont="1" applyFill="1" applyAlignment="1">
      <alignment horizontal="right" wrapText="1"/>
    </xf>
    <xf numFmtId="0" fontId="23" fillId="14" borderId="0" xfId="0" applyFont="1" applyFill="1" applyAlignment="1">
      <alignment horizontal="right" wrapText="1"/>
    </xf>
    <xf numFmtId="0" fontId="25" fillId="14" borderId="17" xfId="0" applyFont="1" applyFill="1" applyBorder="1" applyAlignment="1">
      <alignment horizontal="right" wrapText="1"/>
    </xf>
    <xf numFmtId="0" fontId="23" fillId="6" borderId="3" xfId="0" applyFont="1" applyFill="1" applyBorder="1" applyAlignment="1">
      <alignment horizontal="left" wrapText="1"/>
    </xf>
    <xf numFmtId="0" fontId="25" fillId="14" borderId="4" xfId="0" applyFont="1" applyFill="1" applyBorder="1" applyAlignment="1">
      <alignment horizontal="left" wrapText="1"/>
    </xf>
    <xf numFmtId="0" fontId="25" fillId="0" borderId="3" xfId="0" applyFont="1" applyBorder="1" applyAlignment="1" applyProtection="1">
      <alignment horizontal="left" wrapText="1"/>
      <protection locked="0"/>
    </xf>
    <xf numFmtId="0" fontId="25" fillId="14" borderId="3" xfId="0" applyFont="1" applyFill="1" applyBorder="1" applyAlignment="1">
      <alignment horizontal="center" vertical="center" wrapText="1"/>
    </xf>
    <xf numFmtId="0" fontId="32" fillId="0" borderId="4" xfId="0" applyFont="1" applyBorder="1" applyAlignment="1">
      <alignment horizontal="left" vertical="center"/>
    </xf>
    <xf numFmtId="0" fontId="0" fillId="6" borderId="5" xfId="0" applyFill="1" applyBorder="1" applyAlignment="1">
      <alignment horizontal="left" vertical="top" wrapText="1"/>
    </xf>
    <xf numFmtId="0" fontId="0" fillId="6" borderId="16" xfId="0" applyFill="1" applyBorder="1" applyAlignment="1">
      <alignment horizontal="left" vertical="top" wrapText="1"/>
    </xf>
    <xf numFmtId="0" fontId="0" fillId="6" borderId="6" xfId="0" applyFill="1" applyBorder="1" applyAlignment="1">
      <alignment horizontal="lef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1" fillId="6" borderId="1" xfId="0" applyFont="1" applyFill="1" applyBorder="1" applyAlignment="1">
      <alignment horizontal="right" vertical="center" wrapText="1"/>
    </xf>
    <xf numFmtId="0" fontId="1" fillId="6" borderId="2" xfId="0" applyFont="1" applyFill="1" applyBorder="1" applyAlignment="1">
      <alignment horizontal="right" vertical="center" wrapText="1"/>
    </xf>
    <xf numFmtId="0" fontId="7" fillId="6" borderId="1" xfId="0" applyFont="1" applyFill="1" applyBorder="1" applyAlignment="1">
      <alignment horizontal="right" vertical="center"/>
    </xf>
    <xf numFmtId="0" fontId="7" fillId="6" borderId="2" xfId="0" applyFont="1" applyFill="1" applyBorder="1" applyAlignment="1">
      <alignment horizontal="right" vertical="center"/>
    </xf>
    <xf numFmtId="0" fontId="1" fillId="6" borderId="1" xfId="0" applyFont="1" applyFill="1" applyBorder="1" applyAlignment="1">
      <alignment horizontal="right" vertical="center"/>
    </xf>
    <xf numFmtId="0" fontId="1" fillId="6" borderId="2" xfId="0" applyFont="1" applyFill="1" applyBorder="1" applyAlignment="1">
      <alignment horizontal="right" vertical="center"/>
    </xf>
    <xf numFmtId="0" fontId="1" fillId="6" borderId="3" xfId="0" applyFont="1" applyFill="1" applyBorder="1" applyAlignment="1">
      <alignment horizontal="right" vertical="center"/>
    </xf>
    <xf numFmtId="0" fontId="1" fillId="8" borderId="10" xfId="0" applyFont="1" applyFill="1" applyBorder="1" applyAlignment="1" applyProtection="1">
      <alignment horizontal="left" vertical="center" wrapText="1"/>
      <protection locked="0"/>
    </xf>
    <xf numFmtId="0" fontId="1" fillId="8" borderId="15"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23" fillId="6" borderId="1" xfId="0" applyFont="1" applyFill="1" applyBorder="1" applyAlignment="1">
      <alignment wrapText="1"/>
    </xf>
    <xf numFmtId="0" fontId="23" fillId="6" borderId="2" xfId="0" applyFont="1" applyFill="1" applyBorder="1" applyAlignment="1">
      <alignment wrapText="1"/>
    </xf>
    <xf numFmtId="0" fontId="23" fillId="6" borderId="3" xfId="0" applyFont="1" applyFill="1" applyBorder="1" applyAlignment="1">
      <alignment wrapText="1"/>
    </xf>
    <xf numFmtId="0" fontId="25" fillId="14" borderId="1"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25" fillId="0" borderId="1" xfId="0" applyFont="1" applyBorder="1" applyAlignment="1" applyProtection="1">
      <alignment horizontal="left" wrapText="1"/>
      <protection locked="0"/>
    </xf>
    <xf numFmtId="0" fontId="25" fillId="0" borderId="2" xfId="0" applyFont="1" applyBorder="1" applyAlignment="1" applyProtection="1">
      <alignment horizontal="left" wrapText="1"/>
      <protection locked="0"/>
    </xf>
    <xf numFmtId="0" fontId="25" fillId="0" borderId="3"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14" xfId="0" applyFont="1" applyFill="1" applyBorder="1" applyAlignment="1">
      <alignment horizontal="center" vertical="center" wrapText="1"/>
    </xf>
    <xf numFmtId="10" fontId="23" fillId="6" borderId="1" xfId="0" applyNumberFormat="1" applyFont="1" applyFill="1" applyBorder="1" applyAlignment="1">
      <alignment horizontal="left" wrapText="1"/>
    </xf>
    <xf numFmtId="0" fontId="23" fillId="6" borderId="2" xfId="0" applyFont="1" applyFill="1" applyBorder="1" applyAlignment="1">
      <alignment horizontal="left" wrapText="1"/>
    </xf>
    <xf numFmtId="0" fontId="23" fillId="6" borderId="3" xfId="0" applyFont="1" applyFill="1" applyBorder="1" applyAlignment="1">
      <alignment horizontal="left" wrapText="1"/>
    </xf>
    <xf numFmtId="0" fontId="23" fillId="14" borderId="1" xfId="0" applyFont="1" applyFill="1" applyBorder="1" applyAlignment="1">
      <alignment horizontal="right" wrapText="1"/>
    </xf>
    <xf numFmtId="0" fontId="23" fillId="14" borderId="2" xfId="0" applyFont="1" applyFill="1" applyBorder="1" applyAlignment="1">
      <alignment horizontal="right" wrapText="1"/>
    </xf>
    <xf numFmtId="0" fontId="23" fillId="14" borderId="3" xfId="0" applyFont="1" applyFill="1" applyBorder="1" applyAlignment="1">
      <alignment horizontal="right" wrapText="1"/>
    </xf>
    <xf numFmtId="0" fontId="23" fillId="6" borderId="1" xfId="0" applyFont="1" applyFill="1" applyBorder="1" applyAlignment="1">
      <alignment horizontal="left" wrapText="1"/>
    </xf>
    <xf numFmtId="0" fontId="25" fillId="0" borderId="4" xfId="0" applyFont="1" applyBorder="1" applyAlignment="1" applyProtection="1">
      <alignment horizontal="left" wrapText="1"/>
      <protection locked="0"/>
    </xf>
    <xf numFmtId="0" fontId="23" fillId="14" borderId="1" xfId="0" applyFont="1" applyFill="1" applyBorder="1" applyAlignment="1">
      <alignment horizontal="right" vertical="center" wrapText="1"/>
    </xf>
    <xf numFmtId="0" fontId="23" fillId="14" borderId="2" xfId="0" applyFont="1" applyFill="1" applyBorder="1" applyAlignment="1">
      <alignment horizontal="right" vertical="center" wrapText="1"/>
    </xf>
    <xf numFmtId="0" fontId="23" fillId="14" borderId="3" xfId="0" applyFont="1" applyFill="1" applyBorder="1" applyAlignment="1">
      <alignment horizontal="right" vertical="center" wrapText="1"/>
    </xf>
    <xf numFmtId="0" fontId="0" fillId="14" borderId="1"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3" xfId="0"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1" xfId="0" applyFont="1" applyFill="1" applyBorder="1" applyAlignment="1">
      <alignment horizontal="left" wrapText="1"/>
    </xf>
    <xf numFmtId="0" fontId="25" fillId="14" borderId="2" xfId="0" applyFont="1" applyFill="1" applyBorder="1" applyAlignment="1">
      <alignment horizontal="left" wrapText="1"/>
    </xf>
    <xf numFmtId="0" fontId="25" fillId="14" borderId="3" xfId="0" applyFont="1" applyFill="1" applyBorder="1" applyAlignment="1">
      <alignment horizontal="left" wrapText="1"/>
    </xf>
    <xf numFmtId="0" fontId="25" fillId="0" borderId="1" xfId="0" applyFont="1" applyBorder="1" applyAlignment="1" applyProtection="1">
      <alignment wrapText="1"/>
      <protection locked="0"/>
    </xf>
    <xf numFmtId="0" fontId="25" fillId="0" borderId="2" xfId="0" applyFont="1" applyBorder="1" applyAlignment="1" applyProtection="1">
      <alignment wrapText="1"/>
      <protection locked="0"/>
    </xf>
    <xf numFmtId="0" fontId="25" fillId="0" borderId="3" xfId="0" applyFont="1" applyBorder="1" applyAlignment="1" applyProtection="1">
      <alignment wrapText="1"/>
      <protection locked="0"/>
    </xf>
    <xf numFmtId="0" fontId="25" fillId="14" borderId="4" xfId="0" applyFont="1" applyFill="1" applyBorder="1" applyAlignment="1">
      <alignment horizontal="left" wrapText="1"/>
    </xf>
    <xf numFmtId="0" fontId="25" fillId="8" borderId="4" xfId="0" applyFont="1" applyFill="1" applyBorder="1" applyAlignment="1" applyProtection="1">
      <alignment horizontal="left" wrapText="1"/>
      <protection locked="0"/>
    </xf>
    <xf numFmtId="0" fontId="0" fillId="0" borderId="4" xfId="0" applyBorder="1" applyAlignment="1" applyProtection="1">
      <alignment horizontal="left"/>
      <protection locked="0"/>
    </xf>
    <xf numFmtId="0" fontId="0" fillId="0" borderId="4" xfId="0" applyBorder="1" applyAlignment="1" applyProtection="1">
      <alignment horizontal="left" wrapText="1"/>
      <protection locked="0"/>
    </xf>
    <xf numFmtId="0" fontId="25" fillId="8" borderId="1" xfId="0" applyFont="1" applyFill="1" applyBorder="1" applyAlignment="1" applyProtection="1">
      <alignment horizontal="left" wrapText="1"/>
      <protection locked="0"/>
    </xf>
    <xf numFmtId="0" fontId="25" fillId="8" borderId="3" xfId="0" applyFont="1" applyFill="1" applyBorder="1" applyAlignment="1" applyProtection="1">
      <alignment horizontal="left" wrapText="1"/>
      <protection locked="0"/>
    </xf>
    <xf numFmtId="0" fontId="25" fillId="14" borderId="1" xfId="0" applyFont="1" applyFill="1" applyBorder="1" applyAlignment="1">
      <alignment wrapText="1"/>
    </xf>
    <xf numFmtId="0" fontId="25" fillId="14" borderId="3" xfId="0" applyFont="1" applyFill="1" applyBorder="1" applyAlignment="1">
      <alignment wrapText="1"/>
    </xf>
    <xf numFmtId="0" fontId="0" fillId="14" borderId="1" xfId="0" applyFill="1" applyBorder="1" applyAlignment="1">
      <alignment horizontal="left" wrapText="1"/>
    </xf>
    <xf numFmtId="0" fontId="0" fillId="14" borderId="2" xfId="0" applyFill="1" applyBorder="1" applyAlignment="1">
      <alignment horizontal="left" wrapText="1"/>
    </xf>
    <xf numFmtId="0" fontId="0" fillId="14" borderId="3" xfId="0" applyFill="1" applyBorder="1" applyAlignment="1">
      <alignment horizontal="left" wrapText="1"/>
    </xf>
    <xf numFmtId="0" fontId="0" fillId="8" borderId="4" xfId="0" applyFill="1" applyBorder="1" applyAlignment="1" applyProtection="1">
      <alignment wrapText="1"/>
      <protection locked="0"/>
    </xf>
    <xf numFmtId="0" fontId="1" fillId="14" borderId="1" xfId="0" applyFont="1" applyFill="1" applyBorder="1" applyAlignment="1">
      <alignment horizontal="right"/>
    </xf>
    <xf numFmtId="0" fontId="1" fillId="14" borderId="2" xfId="0" applyFont="1" applyFill="1" applyBorder="1" applyAlignment="1">
      <alignment horizontal="right"/>
    </xf>
    <xf numFmtId="0" fontId="1" fillId="14" borderId="3" xfId="0" applyFont="1" applyFill="1" applyBorder="1" applyAlignment="1">
      <alignment horizontal="right"/>
    </xf>
    <xf numFmtId="0" fontId="25" fillId="14" borderId="1" xfId="0" applyFont="1" applyFill="1" applyBorder="1" applyAlignment="1" applyProtection="1">
      <alignment horizontal="left" wrapText="1"/>
      <protection locked="0"/>
    </xf>
    <xf numFmtId="0" fontId="25" fillId="14" borderId="2" xfId="0" applyFont="1" applyFill="1" applyBorder="1" applyAlignment="1" applyProtection="1">
      <alignment horizontal="left" wrapText="1"/>
      <protection locked="0"/>
    </xf>
    <xf numFmtId="0" fontId="25" fillId="14" borderId="3" xfId="0" applyFont="1" applyFill="1" applyBorder="1" applyAlignment="1" applyProtection="1">
      <alignment horizontal="left" wrapText="1"/>
      <protection locked="0"/>
    </xf>
    <xf numFmtId="0" fontId="0" fillId="14" borderId="1" xfId="0" applyFill="1" applyBorder="1" applyAlignment="1">
      <alignment wrapText="1"/>
    </xf>
    <xf numFmtId="0" fontId="0" fillId="14" borderId="2" xfId="0" applyFill="1" applyBorder="1" applyAlignment="1">
      <alignment wrapText="1"/>
    </xf>
    <xf numFmtId="0" fontId="0" fillId="14" borderId="3" xfId="0" applyFill="1" applyBorder="1" applyAlignment="1">
      <alignment wrapText="1"/>
    </xf>
    <xf numFmtId="0" fontId="0" fillId="14" borderId="4" xfId="0" applyFill="1" applyBorder="1" applyAlignment="1">
      <alignmen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26" fillId="14" borderId="1" xfId="0" applyFont="1" applyFill="1" applyBorder="1" applyAlignment="1">
      <alignment horizontal="left" wrapText="1"/>
    </xf>
    <xf numFmtId="0" fontId="26" fillId="14" borderId="2" xfId="0" applyFont="1" applyFill="1" applyBorder="1" applyAlignment="1">
      <alignment horizontal="left" wrapText="1"/>
    </xf>
    <xf numFmtId="0" fontId="26" fillId="14" borderId="3" xfId="0" applyFont="1" applyFill="1" applyBorder="1" applyAlignment="1">
      <alignment horizontal="left" wrapText="1"/>
    </xf>
    <xf numFmtId="0" fontId="23" fillId="6" borderId="10" xfId="0" applyFont="1" applyFill="1" applyBorder="1" applyAlignment="1">
      <alignment horizontal="left" wrapText="1"/>
    </xf>
    <xf numFmtId="0" fontId="23" fillId="6" borderId="15" xfId="0" applyFont="1" applyFill="1" applyBorder="1" applyAlignment="1">
      <alignment horizontal="left" wrapText="1"/>
    </xf>
    <xf numFmtId="0" fontId="23" fillId="6" borderId="1" xfId="0" applyFont="1" applyFill="1" applyBorder="1" applyAlignment="1">
      <alignment horizontal="right" wrapText="1"/>
    </xf>
    <xf numFmtId="0" fontId="23" fillId="6" borderId="2" xfId="0" applyFont="1" applyFill="1" applyBorder="1" applyAlignment="1">
      <alignment horizontal="right" wrapText="1"/>
    </xf>
    <xf numFmtId="0" fontId="23" fillId="6" borderId="3" xfId="0" applyFont="1" applyFill="1" applyBorder="1" applyAlignment="1">
      <alignment horizontal="right" wrapText="1"/>
    </xf>
    <xf numFmtId="0" fontId="25" fillId="14" borderId="1" xfId="0" applyFont="1" applyFill="1" applyBorder="1" applyAlignment="1">
      <alignment horizontal="center" wrapText="1"/>
    </xf>
    <xf numFmtId="0" fontId="25" fillId="14" borderId="2" xfId="0" applyFont="1" applyFill="1" applyBorder="1" applyAlignment="1">
      <alignment horizontal="center" wrapText="1"/>
    </xf>
    <xf numFmtId="0" fontId="25" fillId="14" borderId="3" xfId="0" applyFont="1" applyFill="1" applyBorder="1" applyAlignment="1">
      <alignment horizontal="center" wrapText="1"/>
    </xf>
    <xf numFmtId="0" fontId="25" fillId="0" borderId="1" xfId="0" applyFont="1" applyBorder="1" applyAlignment="1" applyProtection="1">
      <alignment horizontal="center" wrapText="1"/>
      <protection locked="0"/>
    </xf>
    <xf numFmtId="0" fontId="25" fillId="0" borderId="2"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0" fontId="25" fillId="14" borderId="4" xfId="0" applyFont="1" applyFill="1" applyBorder="1" applyAlignment="1">
      <alignment horizontal="right" wrapText="1"/>
    </xf>
    <xf numFmtId="0" fontId="25" fillId="14" borderId="1" xfId="0" applyFont="1" applyFill="1" applyBorder="1" applyAlignment="1">
      <alignment horizontal="right" wrapText="1"/>
    </xf>
    <xf numFmtId="0" fontId="25" fillId="14" borderId="2" xfId="0" applyFont="1" applyFill="1" applyBorder="1" applyAlignment="1">
      <alignment horizontal="right" wrapText="1"/>
    </xf>
    <xf numFmtId="165" fontId="25" fillId="2" borderId="1" xfId="0" applyNumberFormat="1" applyFont="1" applyFill="1" applyBorder="1" applyAlignment="1">
      <alignment horizontal="right" wrapText="1"/>
    </xf>
    <xf numFmtId="165" fontId="25" fillId="2" borderId="3" xfId="0" applyNumberFormat="1" applyFont="1" applyFill="1" applyBorder="1" applyAlignment="1">
      <alignment horizontal="right" wrapText="1"/>
    </xf>
    <xf numFmtId="0" fontId="25" fillId="14" borderId="0" xfId="0" applyFont="1" applyFill="1" applyAlignment="1">
      <alignment horizontal="right" wrapText="1"/>
    </xf>
    <xf numFmtId="0" fontId="23" fillId="14" borderId="0" xfId="0" applyFont="1" applyFill="1" applyAlignment="1">
      <alignment horizontal="right" wrapText="1"/>
    </xf>
    <xf numFmtId="10" fontId="25" fillId="2" borderId="1" xfId="0" applyNumberFormat="1" applyFont="1" applyFill="1" applyBorder="1" applyAlignment="1">
      <alignment horizontal="right" wrapText="1"/>
    </xf>
    <xf numFmtId="10" fontId="25" fillId="2" borderId="3" xfId="0" applyNumberFormat="1" applyFont="1" applyFill="1" applyBorder="1" applyAlignment="1">
      <alignment horizontal="right" wrapText="1"/>
    </xf>
    <xf numFmtId="0" fontId="25" fillId="14" borderId="17" xfId="0" applyFont="1" applyFill="1" applyBorder="1" applyAlignment="1">
      <alignment horizontal="right" wrapText="1"/>
    </xf>
    <xf numFmtId="165" fontId="25" fillId="2" borderId="0" xfId="0" applyNumberFormat="1" applyFont="1" applyFill="1" applyAlignment="1">
      <alignment horizontal="right" wrapText="1"/>
    </xf>
    <xf numFmtId="165" fontId="25" fillId="2" borderId="12" xfId="0" applyNumberFormat="1" applyFont="1" applyFill="1" applyBorder="1" applyAlignment="1">
      <alignment horizontal="right" wrapText="1"/>
    </xf>
    <xf numFmtId="164" fontId="25" fillId="2" borderId="0" xfId="0" applyNumberFormat="1" applyFont="1" applyFill="1" applyAlignment="1">
      <alignment horizontal="right" wrapText="1"/>
    </xf>
    <xf numFmtId="2" fontId="23" fillId="6" borderId="1" xfId="0" applyNumberFormat="1" applyFont="1" applyFill="1" applyBorder="1" applyAlignment="1">
      <alignment horizontal="left" wrapText="1"/>
    </xf>
    <xf numFmtId="10" fontId="23" fillId="6" borderId="3" xfId="0" applyNumberFormat="1" applyFont="1" applyFill="1" applyBorder="1" applyAlignment="1">
      <alignment horizontal="left" wrapText="1"/>
    </xf>
    <xf numFmtId="0" fontId="0" fillId="8" borderId="1" xfId="0" applyFill="1" applyBorder="1" applyAlignment="1" applyProtection="1">
      <alignment wrapText="1"/>
      <protection locked="0"/>
    </xf>
    <xf numFmtId="0" fontId="0" fillId="8" borderId="2" xfId="0" applyFill="1" applyBorder="1" applyAlignment="1" applyProtection="1">
      <alignment wrapText="1"/>
      <protection locked="0"/>
    </xf>
    <xf numFmtId="0" fontId="0" fillId="8" borderId="3" xfId="0" applyFill="1" applyBorder="1" applyAlignment="1" applyProtection="1">
      <alignment wrapText="1"/>
      <protection locked="0"/>
    </xf>
    <xf numFmtId="0" fontId="23" fillId="6" borderId="1" xfId="0" applyFont="1" applyFill="1" applyBorder="1" applyAlignment="1">
      <alignment horizontal="left"/>
    </xf>
    <xf numFmtId="0" fontId="23" fillId="6" borderId="2" xfId="0" applyFont="1" applyFill="1" applyBorder="1" applyAlignment="1">
      <alignment horizontal="left"/>
    </xf>
    <xf numFmtId="0" fontId="23" fillId="6" borderId="3" xfId="0" applyFont="1" applyFill="1" applyBorder="1" applyAlignment="1">
      <alignment horizontal="left"/>
    </xf>
    <xf numFmtId="0" fontId="23" fillId="8" borderId="1"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3" fillId="8" borderId="3" xfId="0" applyFont="1" applyFill="1" applyBorder="1" applyAlignment="1" applyProtection="1">
      <alignment horizontal="center" vertical="center" wrapText="1"/>
      <protection locked="0"/>
    </xf>
    <xf numFmtId="0" fontId="37" fillId="14" borderId="32" xfId="3" applyFont="1" applyFill="1" applyBorder="1" applyAlignment="1">
      <alignment wrapText="1"/>
    </xf>
    <xf numFmtId="0" fontId="37" fillId="14" borderId="33" xfId="3" applyFont="1" applyFill="1" applyBorder="1" applyAlignment="1">
      <alignment wrapText="1"/>
    </xf>
    <xf numFmtId="0" fontId="25" fillId="14" borderId="1" xfId="3" applyFont="1" applyFill="1" applyBorder="1" applyAlignment="1">
      <alignment horizontal="left"/>
    </xf>
    <xf numFmtId="0" fontId="25" fillId="14" borderId="2" xfId="3" applyFont="1" applyFill="1" applyBorder="1" applyAlignment="1">
      <alignment horizontal="left"/>
    </xf>
    <xf numFmtId="0" fontId="25" fillId="14" borderId="3" xfId="3" applyFont="1" applyFill="1" applyBorder="1" applyAlignment="1">
      <alignment horizontal="left"/>
    </xf>
    <xf numFmtId="0" fontId="1" fillId="2" borderId="4" xfId="0" applyFont="1" applyFill="1" applyBorder="1" applyAlignment="1">
      <alignment horizontal="left" vertical="center"/>
    </xf>
    <xf numFmtId="0" fontId="1" fillId="6" borderId="6" xfId="0" applyFont="1" applyFill="1" applyBorder="1" applyAlignment="1">
      <alignment horizontal="left" vertical="center"/>
    </xf>
    <xf numFmtId="0" fontId="37" fillId="14" borderId="34" xfId="3" applyFont="1" applyFill="1" applyBorder="1" applyAlignment="1">
      <alignment wrapText="1"/>
    </xf>
    <xf numFmtId="0" fontId="23" fillId="6" borderId="1" xfId="4" applyFont="1" applyFill="1" applyBorder="1" applyAlignment="1">
      <alignment horizontal="left"/>
    </xf>
    <xf numFmtId="0" fontId="23" fillId="6" borderId="2" xfId="4" applyFont="1" applyFill="1" applyBorder="1" applyAlignment="1">
      <alignment horizontal="left"/>
    </xf>
    <xf numFmtId="0" fontId="23" fillId="6" borderId="3" xfId="4" applyFont="1" applyFill="1" applyBorder="1" applyAlignment="1">
      <alignment horizontal="left"/>
    </xf>
    <xf numFmtId="0" fontId="23" fillId="14" borderId="4" xfId="1" applyFont="1" applyFill="1" applyBorder="1" applyAlignment="1">
      <alignment horizontal="left"/>
    </xf>
    <xf numFmtId="0" fontId="23" fillId="14" borderId="1" xfId="4" applyFont="1" applyFill="1" applyBorder="1" applyAlignment="1">
      <alignment horizontal="left"/>
    </xf>
    <xf numFmtId="0" fontId="23" fillId="14" borderId="2" xfId="4" applyFont="1" applyFill="1" applyBorder="1" applyAlignment="1">
      <alignment horizontal="left"/>
    </xf>
    <xf numFmtId="0" fontId="23" fillId="14" borderId="3" xfId="4" applyFont="1" applyFill="1" applyBorder="1" applyAlignment="1">
      <alignment horizontal="left"/>
    </xf>
    <xf numFmtId="0" fontId="25" fillId="14" borderId="1" xfId="4" applyFont="1" applyFill="1" applyBorder="1" applyAlignment="1">
      <alignment horizontal="left"/>
    </xf>
    <xf numFmtId="0" fontId="25" fillId="14" borderId="2" xfId="4" applyFont="1" applyFill="1" applyBorder="1" applyAlignment="1">
      <alignment horizontal="left"/>
    </xf>
    <xf numFmtId="0" fontId="25" fillId="14" borderId="1" xfId="4" applyFont="1" applyFill="1" applyBorder="1" applyAlignment="1">
      <alignment horizontal="left" wrapText="1"/>
    </xf>
    <xf numFmtId="0" fontId="25" fillId="14" borderId="2" xfId="4" applyFont="1" applyFill="1" applyBorder="1" applyAlignment="1">
      <alignment horizontal="left" wrapText="1"/>
    </xf>
    <xf numFmtId="0" fontId="25" fillId="14" borderId="3" xfId="4" applyFont="1" applyFill="1" applyBorder="1" applyAlignment="1">
      <alignment horizontal="left" wrapText="1"/>
    </xf>
    <xf numFmtId="0" fontId="37" fillId="14" borderId="35" xfId="3" applyFont="1" applyFill="1" applyBorder="1" applyAlignment="1">
      <alignment horizontal="left"/>
    </xf>
    <xf numFmtId="0" fontId="37" fillId="14" borderId="36" xfId="3" applyFont="1" applyFill="1" applyBorder="1" applyAlignment="1">
      <alignment horizontal="left"/>
    </xf>
    <xf numFmtId="0" fontId="37" fillId="14" borderId="37" xfId="3" applyFont="1" applyFill="1" applyBorder="1" applyAlignment="1">
      <alignment horizontal="left"/>
    </xf>
    <xf numFmtId="0" fontId="25" fillId="14" borderId="4" xfId="1" applyFont="1" applyFill="1" applyBorder="1" applyAlignment="1">
      <alignment horizontal="left"/>
    </xf>
    <xf numFmtId="0" fontId="23" fillId="14" borderId="1" xfId="3" applyFont="1" applyFill="1" applyBorder="1" applyAlignment="1">
      <alignment horizontal="left"/>
    </xf>
    <xf numFmtId="0" fontId="23" fillId="14" borderId="2" xfId="3" applyFont="1" applyFill="1" applyBorder="1" applyAlignment="1">
      <alignment horizontal="left"/>
    </xf>
    <xf numFmtId="0" fontId="23" fillId="14" borderId="3" xfId="3" applyFont="1" applyFill="1" applyBorder="1" applyAlignment="1">
      <alignment horizontal="left"/>
    </xf>
    <xf numFmtId="0" fontId="29" fillId="0" borderId="22" xfId="14" applyFont="1" applyBorder="1" applyAlignment="1" applyProtection="1">
      <alignment horizontal="center" vertical="center"/>
    </xf>
    <xf numFmtId="0" fontId="29" fillId="0" borderId="23" xfId="14" applyFont="1" applyBorder="1" applyAlignment="1" applyProtection="1">
      <alignment horizontal="center" vertical="center"/>
    </xf>
    <xf numFmtId="0" fontId="29" fillId="0" borderId="19" xfId="14" applyFont="1" applyBorder="1" applyAlignment="1" applyProtection="1">
      <alignment horizontal="center" vertical="center"/>
    </xf>
    <xf numFmtId="0" fontId="29" fillId="0" borderId="21" xfId="14" applyFont="1" applyBorder="1" applyAlignment="1" applyProtection="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2" fillId="0" borderId="4" xfId="0" applyFont="1" applyBorder="1" applyAlignment="1">
      <alignment horizontal="left" vertical="center"/>
    </xf>
    <xf numFmtId="165" fontId="38" fillId="12" borderId="4" xfId="12" applyNumberFormat="1" applyFont="1" applyFill="1" applyBorder="1" applyAlignment="1">
      <alignment horizontal="center" vertical="center"/>
    </xf>
    <xf numFmtId="0" fontId="1" fillId="0" borderId="25" xfId="0" applyFont="1" applyBorder="1" applyAlignment="1">
      <alignment horizontal="center"/>
    </xf>
    <xf numFmtId="0" fontId="1" fillId="0" borderId="26" xfId="0" applyFont="1" applyBorder="1" applyAlignment="1">
      <alignment horizontal="center"/>
    </xf>
    <xf numFmtId="0" fontId="0" fillId="0" borderId="28" xfId="0" applyBorder="1" applyAlignment="1">
      <alignment horizontal="left" vertical="top"/>
    </xf>
    <xf numFmtId="0" fontId="0" fillId="0" borderId="18" xfId="0" applyBorder="1" applyAlignment="1">
      <alignment horizontal="left" vertical="top"/>
    </xf>
    <xf numFmtId="164" fontId="0" fillId="20" borderId="5" xfId="0" applyNumberFormat="1" applyFill="1" applyBorder="1" applyAlignment="1" applyProtection="1">
      <alignment horizontal="center" vertical="center" wrapText="1"/>
      <protection locked="0"/>
    </xf>
    <xf numFmtId="164" fontId="0" fillId="20" borderId="16" xfId="0" applyNumberFormat="1" applyFill="1" applyBorder="1" applyAlignment="1" applyProtection="1">
      <alignment horizontal="center" vertical="center" wrapText="1"/>
      <protection locked="0"/>
    </xf>
    <xf numFmtId="164" fontId="0" fillId="20" borderId="6" xfId="0" applyNumberFormat="1" applyFill="1" applyBorder="1" applyAlignment="1" applyProtection="1">
      <alignment horizontal="center" vertical="center" wrapText="1"/>
      <protection locked="0"/>
    </xf>
    <xf numFmtId="0" fontId="29" fillId="0" borderId="22" xfId="10" applyFont="1" applyBorder="1" applyAlignment="1" applyProtection="1">
      <alignment horizontal="center" vertical="center"/>
    </xf>
    <xf numFmtId="0" fontId="29" fillId="0" borderId="23" xfId="10" applyFont="1" applyBorder="1" applyAlignment="1" applyProtection="1">
      <alignment horizontal="center" vertical="center"/>
    </xf>
    <xf numFmtId="0" fontId="29" fillId="0" borderId="19" xfId="10" applyFont="1" applyBorder="1" applyAlignment="1" applyProtection="1">
      <alignment horizontal="center" vertical="center"/>
    </xf>
    <xf numFmtId="0" fontId="29" fillId="0" borderId="21" xfId="10" applyFont="1" applyBorder="1" applyAlignment="1" applyProtection="1">
      <alignment horizontal="center" vertical="center"/>
    </xf>
    <xf numFmtId="0" fontId="15" fillId="0" borderId="10" xfId="8" applyBorder="1" applyAlignment="1">
      <alignment horizontal="left" wrapText="1"/>
    </xf>
    <xf numFmtId="0" fontId="15" fillId="0" borderId="15" xfId="8" applyBorder="1" applyAlignment="1">
      <alignment horizontal="left" wrapText="1"/>
    </xf>
    <xf numFmtId="0" fontId="15" fillId="0" borderId="11" xfId="8" applyBorder="1" applyAlignment="1">
      <alignment horizontal="left" wrapText="1"/>
    </xf>
    <xf numFmtId="0" fontId="18" fillId="0" borderId="17" xfId="8" applyFont="1" applyBorder="1" applyAlignment="1">
      <alignment horizontal="left" wrapText="1"/>
    </xf>
    <xf numFmtId="0" fontId="18" fillId="0" borderId="0" xfId="8" applyFont="1" applyAlignment="1">
      <alignment horizontal="left" wrapText="1"/>
    </xf>
    <xf numFmtId="0" fontId="18" fillId="0" borderId="12" xfId="8" applyFont="1" applyBorder="1" applyAlignment="1">
      <alignment horizontal="left" wrapText="1"/>
    </xf>
    <xf numFmtId="0" fontId="15" fillId="0" borderId="13" xfId="8" applyBorder="1" applyAlignment="1">
      <alignment horizontal="left" wrapText="1"/>
    </xf>
    <xf numFmtId="0" fontId="15" fillId="0" borderId="9" xfId="8" applyBorder="1" applyAlignment="1">
      <alignment horizontal="left" wrapText="1"/>
    </xf>
    <xf numFmtId="0" fontId="15" fillId="0" borderId="14" xfId="8" applyBorder="1" applyAlignment="1">
      <alignment horizontal="left" wrapText="1"/>
    </xf>
    <xf numFmtId="0" fontId="17" fillId="10" borderId="1" xfId="8" applyFont="1" applyFill="1" applyBorder="1" applyAlignment="1">
      <alignment horizontal="center"/>
    </xf>
    <xf numFmtId="0" fontId="17" fillId="10" borderId="2" xfId="8" applyFont="1" applyFill="1" applyBorder="1" applyAlignment="1">
      <alignment horizontal="center"/>
    </xf>
    <xf numFmtId="0" fontId="17" fillId="10" borderId="3" xfId="8" applyFont="1" applyFill="1" applyBorder="1" applyAlignment="1">
      <alignment horizontal="center"/>
    </xf>
    <xf numFmtId="0" fontId="15" fillId="9" borderId="1" xfId="8" applyFill="1" applyBorder="1" applyAlignment="1">
      <alignment vertical="center" wrapText="1"/>
    </xf>
    <xf numFmtId="0" fontId="15" fillId="9" borderId="2" xfId="8" applyFill="1" applyBorder="1" applyAlignment="1">
      <alignment vertical="center" wrapText="1"/>
    </xf>
    <xf numFmtId="0" fontId="15" fillId="9" borderId="3" xfId="8" applyFill="1" applyBorder="1" applyAlignment="1">
      <alignment vertical="center" wrapText="1"/>
    </xf>
    <xf numFmtId="0" fontId="15" fillId="0" borderId="1" xfId="8" applyBorder="1" applyAlignment="1">
      <alignment vertical="center" wrapText="1"/>
    </xf>
    <xf numFmtId="0" fontId="15" fillId="0" borderId="2" xfId="8" applyBorder="1" applyAlignment="1">
      <alignment vertical="center" wrapText="1"/>
    </xf>
    <xf numFmtId="0" fontId="15" fillId="0" borderId="3" xfId="8" applyBorder="1" applyAlignment="1">
      <alignment vertical="center" wrapText="1"/>
    </xf>
  </cellXfs>
  <cellStyles count="15">
    <cellStyle name="Accent2" xfId="4" builtinId="33"/>
    <cellStyle name="Comma" xfId="7" builtinId="3"/>
    <cellStyle name="Currency" xfId="6" builtinId="4"/>
    <cellStyle name="Explanatory Text" xfId="3" builtinId="53"/>
    <cellStyle name="Hyperlink" xfId="10" builtinId="8"/>
    <cellStyle name="Hyperlink 2" xfId="14" xr:uid="{C889791F-35B1-4005-B55E-C3E4C95E78E4}"/>
    <cellStyle name="Normal" xfId="0" builtinId="0"/>
    <cellStyle name="Normal 2" xfId="8" xr:uid="{00000000-0005-0000-0000-000006000000}"/>
    <cellStyle name="Normal 2 2" xfId="11" xr:uid="{00000000-0005-0000-0000-000007000000}"/>
    <cellStyle name="Normal 6" xfId="12" xr:uid="{9C30D088-49E7-4DF8-BF34-1BEF5A27AB66}"/>
    <cellStyle name="Output" xfId="1" builtinId="21"/>
    <cellStyle name="Percent" xfId="5" builtinId="5"/>
    <cellStyle name="Percent 2" xfId="9" xr:uid="{00000000-0005-0000-0000-00000A000000}"/>
    <cellStyle name="Percent 4" xfId="13" xr:uid="{E7702E1D-0DEF-4621-802B-04BC27ADCB87}"/>
    <cellStyle name="Total" xfId="2" builtinId="25"/>
  </cellStyles>
  <dxfs count="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76200</xdr:rowOff>
    </xdr:from>
    <xdr:to>
      <xdr:col>9</xdr:col>
      <xdr:colOff>0</xdr:colOff>
      <xdr:row>1</xdr:row>
      <xdr:rowOff>327660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227695" y="76200"/>
          <a:ext cx="586740" cy="251460"/>
        </a:xfrm>
        <a:prstGeom prst="roundRect">
          <a:avLst/>
        </a:prstGeom>
        <a:solidFill>
          <a:srgbClr val="C00000"/>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US" sz="11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50798</xdr:colOff>
      <xdr:row>1</xdr:row>
      <xdr:rowOff>38100</xdr:rowOff>
    </xdr:from>
    <xdr:to>
      <xdr:col>4</xdr:col>
      <xdr:colOff>990599</xdr:colOff>
      <xdr:row>4</xdr:row>
      <xdr:rowOff>171450</xdr:rowOff>
    </xdr:to>
    <xdr:sp macro="" textlink="">
      <xdr:nvSpPr>
        <xdr:cNvPr id="2" name="Rectangular Callout 18">
          <a:extLst>
            <a:ext uri="{FF2B5EF4-FFF2-40B4-BE49-F238E27FC236}">
              <a16:creationId xmlns:a16="http://schemas.microsoft.com/office/drawing/2014/main" id="{0E93179C-A57D-4363-BFDF-49D5BD370C91}"/>
            </a:ext>
          </a:extLst>
        </xdr:cNvPr>
        <xdr:cNvSpPr/>
      </xdr:nvSpPr>
      <xdr:spPr>
        <a:xfrm>
          <a:off x="50798" y="228600"/>
          <a:ext cx="2997201" cy="704850"/>
        </a:xfrm>
        <a:prstGeom prst="wedgeRectCallout">
          <a:avLst>
            <a:gd name="adj1" fmla="val -41693"/>
            <a:gd name="adj2" fmla="val 164270"/>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25</xdr:row>
      <xdr:rowOff>99060</xdr:rowOff>
    </xdr:from>
    <xdr:to>
      <xdr:col>5</xdr:col>
      <xdr:colOff>1628775</xdr:colOff>
      <xdr:row>28</xdr:row>
      <xdr:rowOff>171450</xdr:rowOff>
    </xdr:to>
    <xdr:sp macro="" textlink="">
      <xdr:nvSpPr>
        <xdr:cNvPr id="3" name="Rectangular Callout 18">
          <a:extLst>
            <a:ext uri="{FF2B5EF4-FFF2-40B4-BE49-F238E27FC236}">
              <a16:creationId xmlns:a16="http://schemas.microsoft.com/office/drawing/2014/main" id="{8A459EDE-B7C3-4724-9A5B-F1FD806076ED}"/>
            </a:ext>
          </a:extLst>
        </xdr:cNvPr>
        <xdr:cNvSpPr/>
      </xdr:nvSpPr>
      <xdr:spPr>
        <a:xfrm>
          <a:off x="2819400" y="4861560"/>
          <a:ext cx="838200" cy="64389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EdGrants Budget Entry formlet. </a:t>
          </a:r>
          <a:endParaRPr lang="en-US" sz="1100">
            <a:solidFill>
              <a:sysClr val="windowText" lastClr="000000"/>
            </a:solidFill>
          </a:endParaRPr>
        </a:p>
      </xdr:txBody>
    </xdr:sp>
    <xdr:clientData/>
  </xdr:twoCellAnchor>
  <xdr:twoCellAnchor>
    <xdr:from>
      <xdr:col>5</xdr:col>
      <xdr:colOff>1238250</xdr:colOff>
      <xdr:row>5</xdr:row>
      <xdr:rowOff>120521</xdr:rowOff>
    </xdr:from>
    <xdr:to>
      <xdr:col>11</xdr:col>
      <xdr:colOff>9525</xdr:colOff>
      <xdr:row>5</xdr:row>
      <xdr:rowOff>457200</xdr:rowOff>
    </xdr:to>
    <xdr:sp macro="" textlink="">
      <xdr:nvSpPr>
        <xdr:cNvPr id="4" name="Rectangular Callout 18">
          <a:extLst>
            <a:ext uri="{FF2B5EF4-FFF2-40B4-BE49-F238E27FC236}">
              <a16:creationId xmlns:a16="http://schemas.microsoft.com/office/drawing/2014/main" id="{BCA44FDE-D17D-4DB5-9498-939EA0DAD91F}"/>
            </a:ext>
          </a:extLst>
        </xdr:cNvPr>
        <xdr:cNvSpPr/>
      </xdr:nvSpPr>
      <xdr:spPr>
        <a:xfrm>
          <a:off x="3657600" y="1073021"/>
          <a:ext cx="3057525" cy="69979"/>
        </a:xfrm>
        <a:prstGeom prst="wedgeRectCallout">
          <a:avLst>
            <a:gd name="adj1" fmla="val 41147"/>
            <a:gd name="adj2" fmla="val 19317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 </a:t>
          </a:r>
          <a:r>
            <a:rPr lang="en-US" sz="1100" baseline="0">
              <a:solidFill>
                <a:sysClr val="windowText" lastClr="000000"/>
              </a:solidFill>
              <a:effectLst/>
              <a:latin typeface="+mn-lt"/>
              <a:ea typeface="+mn-ea"/>
              <a:cs typeface="+mn-cs"/>
            </a:rPr>
            <a:t>Pull this information from your EdGrants Budget</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00000000-0008-0000-1600-000002000000}"/>
            </a:ext>
          </a:extLst>
        </xdr:cNvPr>
        <xdr:cNvSpPr/>
      </xdr:nvSpPr>
      <xdr:spPr>
        <a:xfrm>
          <a:off x="50799" y="38100"/>
          <a:ext cx="6390218"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23</xdr:row>
      <xdr:rowOff>99060</xdr:rowOff>
    </xdr:from>
    <xdr:to>
      <xdr:col>6</xdr:col>
      <xdr:colOff>1413509</xdr:colOff>
      <xdr:row>26</xdr:row>
      <xdr:rowOff>175260</xdr:rowOff>
    </xdr:to>
    <xdr:sp macro="" textlink="">
      <xdr:nvSpPr>
        <xdr:cNvPr id="3" name="Rectangular Callout 18">
          <a:extLst>
            <a:ext uri="{FF2B5EF4-FFF2-40B4-BE49-F238E27FC236}">
              <a16:creationId xmlns:a16="http://schemas.microsoft.com/office/drawing/2014/main" id="{00000000-0008-0000-1600-000003000000}"/>
            </a:ext>
          </a:extLst>
        </xdr:cNvPr>
        <xdr:cNvSpPr/>
      </xdr:nvSpPr>
      <xdr:spPr>
        <a:xfrm>
          <a:off x="6127750" y="49631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1234440</xdr:colOff>
      <xdr:row>2</xdr:row>
      <xdr:rowOff>160021</xdr:rowOff>
    </xdr:from>
    <xdr:to>
      <xdr:col>8</xdr:col>
      <xdr:colOff>1089660</xdr:colOff>
      <xdr:row>4</xdr:row>
      <xdr:rowOff>328051</xdr:rowOff>
    </xdr:to>
    <xdr:sp macro="" textlink="">
      <xdr:nvSpPr>
        <xdr:cNvPr id="4" name="Rectangular Callout 18">
          <a:extLst>
            <a:ext uri="{FF2B5EF4-FFF2-40B4-BE49-F238E27FC236}">
              <a16:creationId xmlns:a16="http://schemas.microsoft.com/office/drawing/2014/main" id="{00000000-0008-0000-1600-000004000000}"/>
            </a:ext>
          </a:extLst>
        </xdr:cNvPr>
        <xdr:cNvSpPr/>
      </xdr:nvSpPr>
      <xdr:spPr>
        <a:xfrm>
          <a:off x="9914890" y="534671"/>
          <a:ext cx="3411220" cy="542680"/>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50799</xdr:colOff>
      <xdr:row>0</xdr:row>
      <xdr:rowOff>38101</xdr:rowOff>
    </xdr:from>
    <xdr:to>
      <xdr:col>4</xdr:col>
      <xdr:colOff>696685</xdr:colOff>
      <xdr:row>4</xdr:row>
      <xdr:rowOff>1</xdr:rowOff>
    </xdr:to>
    <xdr:sp macro="" textlink="">
      <xdr:nvSpPr>
        <xdr:cNvPr id="2" name="Rectangular Callout 18">
          <a:extLst>
            <a:ext uri="{FF2B5EF4-FFF2-40B4-BE49-F238E27FC236}">
              <a16:creationId xmlns:a16="http://schemas.microsoft.com/office/drawing/2014/main" id="{00000000-0008-0000-1700-000002000000}"/>
            </a:ext>
          </a:extLst>
        </xdr:cNvPr>
        <xdr:cNvSpPr/>
      </xdr:nvSpPr>
      <xdr:spPr>
        <a:xfrm>
          <a:off x="50799" y="38101"/>
          <a:ext cx="6392636"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41</xdr:row>
      <xdr:rowOff>99060</xdr:rowOff>
    </xdr:from>
    <xdr:to>
      <xdr:col>6</xdr:col>
      <xdr:colOff>1413509</xdr:colOff>
      <xdr:row>44</xdr:row>
      <xdr:rowOff>175260</xdr:rowOff>
    </xdr:to>
    <xdr:sp macro="" textlink="">
      <xdr:nvSpPr>
        <xdr:cNvPr id="3" name="Rectangular Callout 18">
          <a:extLst>
            <a:ext uri="{FF2B5EF4-FFF2-40B4-BE49-F238E27FC236}">
              <a16:creationId xmlns:a16="http://schemas.microsoft.com/office/drawing/2014/main" id="{00000000-0008-0000-1700-000003000000}"/>
            </a:ext>
          </a:extLst>
        </xdr:cNvPr>
        <xdr:cNvSpPr/>
      </xdr:nvSpPr>
      <xdr:spPr>
        <a:xfrm>
          <a:off x="6127750" y="8284210"/>
          <a:ext cx="346455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139701</xdr:rowOff>
    </xdr:from>
    <xdr:to>
      <xdr:col>9</xdr:col>
      <xdr:colOff>0</xdr:colOff>
      <xdr:row>4</xdr:row>
      <xdr:rowOff>660400</xdr:rowOff>
    </xdr:to>
    <xdr:sp macro="" textlink="">
      <xdr:nvSpPr>
        <xdr:cNvPr id="4" name="Rectangular Callout 18">
          <a:extLst>
            <a:ext uri="{FF2B5EF4-FFF2-40B4-BE49-F238E27FC236}">
              <a16:creationId xmlns:a16="http://schemas.microsoft.com/office/drawing/2014/main" id="{00000000-0008-0000-1700-000004000000}"/>
            </a:ext>
          </a:extLst>
        </xdr:cNvPr>
        <xdr:cNvSpPr/>
      </xdr:nvSpPr>
      <xdr:spPr>
        <a:xfrm>
          <a:off x="9738113" y="889001"/>
          <a:ext cx="3133337" cy="52069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dk/Downloads/partii-workbook%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FY20%20ABE%20Blank%20Budget%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efreshError="1"/>
      <sheetData sheetId="1" refreshError="1"/>
      <sheetData sheetId="2" refreshError="1"/>
      <sheetData sheetId="3">
        <row r="69">
          <cell r="U69" t="str">
            <v/>
          </cell>
          <cell r="V69" t="str">
            <v>Select Contractor or Sub Awardee in Column B to continue</v>
          </cell>
        </row>
        <row r="70">
          <cell r="U70" t="str">
            <v/>
          </cell>
          <cell r="V70" t="str">
            <v>Select Contractor or Sub Awardee in Column B to continue</v>
          </cell>
        </row>
        <row r="71">
          <cell r="U71" t="str">
            <v/>
          </cell>
          <cell r="V71" t="str">
            <v>Select Contractor or Sub Awardee in Column B to continue</v>
          </cell>
        </row>
        <row r="73">
          <cell r="U73" t="str">
            <v/>
          </cell>
          <cell r="V73" t="str">
            <v>Select Contractor or Sub Awardee in Column B to continue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J20">
            <v>63280</v>
          </cell>
        </row>
      </sheetData>
      <sheetData sheetId="22" refreshError="1"/>
      <sheetData sheetId="23" refreshError="1"/>
      <sheetData sheetId="24" refreshError="1"/>
      <sheetData sheetId="25" refreshError="1"/>
      <sheetData sheetId="26" refreshError="1"/>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macomptroller.org/fiscal-year-updates" TargetMode="External"/><Relationship Id="rId1" Type="http://schemas.openxmlformats.org/officeDocument/2006/relationships/hyperlink" Target="http://www.macomptroller.info/comptroller/docs/close-open/co-expenditure-classification-handbook.doc"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15"/>
  <sheetViews>
    <sheetView tabSelected="1" topLeftCell="A2" zoomScaleNormal="100" workbookViewId="0">
      <selection activeCell="A2" sqref="A2"/>
    </sheetView>
  </sheetViews>
  <sheetFormatPr defaultRowHeight="15" x14ac:dyDescent="0.25"/>
  <cols>
    <col min="1" max="1" width="5.5703125" customWidth="1"/>
    <col min="2" max="2" width="31.42578125" customWidth="1"/>
    <col min="3" max="3" width="40.28515625" customWidth="1"/>
    <col min="4" max="4" width="5.85546875" customWidth="1"/>
    <col min="9" max="9" width="11.140625" bestFit="1" customWidth="1"/>
  </cols>
  <sheetData>
    <row r="1" spans="1:9" hidden="1" x14ac:dyDescent="0.25">
      <c r="A1" s="34"/>
      <c r="B1" s="35"/>
      <c r="C1" s="35"/>
      <c r="D1" s="35"/>
    </row>
    <row r="2" spans="1:9" ht="23.1" customHeight="1" x14ac:dyDescent="0.25">
      <c r="A2" s="36"/>
      <c r="B2" s="200" t="s">
        <v>282</v>
      </c>
      <c r="C2" s="37"/>
      <c r="D2" s="37"/>
    </row>
    <row r="3" spans="1:9" ht="23.1" customHeight="1" x14ac:dyDescent="0.25">
      <c r="A3" s="36"/>
      <c r="B3" s="200"/>
      <c r="C3" s="37"/>
      <c r="D3" s="37"/>
    </row>
    <row r="4" spans="1:9" ht="23.1" customHeight="1" x14ac:dyDescent="0.25">
      <c r="A4" s="36"/>
      <c r="B4" s="226" t="s">
        <v>0</v>
      </c>
      <c r="C4" s="230"/>
      <c r="D4" s="37"/>
    </row>
    <row r="5" spans="1:9" ht="23.1" customHeight="1" x14ac:dyDescent="0.25">
      <c r="A5" s="36"/>
      <c r="B5" s="37"/>
      <c r="C5" s="37"/>
      <c r="D5" s="37"/>
    </row>
    <row r="6" spans="1:9" ht="23.1" customHeight="1" x14ac:dyDescent="0.25">
      <c r="A6" s="37"/>
      <c r="B6" s="30" t="s">
        <v>1</v>
      </c>
      <c r="C6" s="193">
        <f xml:space="preserve"> 'MassSTEP Budget'!R116</f>
        <v>0</v>
      </c>
      <c r="D6" s="37"/>
    </row>
    <row r="7" spans="1:9" ht="23.1" customHeight="1" x14ac:dyDescent="0.25">
      <c r="A7" s="36"/>
      <c r="B7" s="37"/>
      <c r="C7" s="37"/>
      <c r="D7" s="37"/>
    </row>
    <row r="8" spans="1:9" ht="23.1" customHeight="1" x14ac:dyDescent="0.25">
      <c r="A8" s="37"/>
      <c r="B8" s="263" t="s">
        <v>2</v>
      </c>
      <c r="C8" s="41"/>
      <c r="D8" s="37"/>
    </row>
    <row r="9" spans="1:9" ht="23.1" customHeight="1" x14ac:dyDescent="0.25">
      <c r="A9" s="37"/>
      <c r="B9" s="264"/>
      <c r="C9" s="41"/>
      <c r="D9" s="37"/>
    </row>
    <row r="10" spans="1:9" ht="23.1" customHeight="1" x14ac:dyDescent="0.25">
      <c r="A10" s="37"/>
      <c r="B10" s="264"/>
      <c r="C10" s="41"/>
      <c r="D10" s="37"/>
    </row>
    <row r="11" spans="1:9" ht="23.1" customHeight="1" x14ac:dyDescent="0.25">
      <c r="A11" s="37"/>
      <c r="B11" s="264"/>
      <c r="C11" s="41"/>
      <c r="D11" s="37"/>
    </row>
    <row r="12" spans="1:9" ht="23.1" customHeight="1" x14ac:dyDescent="0.25">
      <c r="A12" s="37"/>
      <c r="B12" s="265"/>
      <c r="C12" s="41"/>
      <c r="D12" s="37"/>
      <c r="I12" s="115"/>
    </row>
    <row r="13" spans="1:9" ht="23.1" customHeight="1" x14ac:dyDescent="0.25">
      <c r="A13" s="37"/>
      <c r="B13" s="30" t="s">
        <v>3</v>
      </c>
      <c r="C13" s="42"/>
      <c r="D13" s="37"/>
    </row>
    <row r="14" spans="1:9" ht="23.1" customHeight="1" x14ac:dyDescent="0.25">
      <c r="A14" s="37"/>
      <c r="B14" s="30" t="s">
        <v>4</v>
      </c>
      <c r="C14" s="160"/>
      <c r="D14" s="37"/>
    </row>
    <row r="15" spans="1:9" ht="23.1" customHeight="1" x14ac:dyDescent="0.25">
      <c r="A15" s="36"/>
      <c r="B15" s="37"/>
      <c r="C15" s="37"/>
      <c r="D15" s="37"/>
    </row>
  </sheetData>
  <sheetProtection algorithmName="SHA-512" hashValue="Rn7sQarygSxSugszxq0XASCEQPMin+1ZxKQCJjQWQu4f+Ji5J9L/dN656LR0Q1+9BSBLi1wn1kbPf5vVpXJNkA==" saltValue="QJaSW/XxQaqbvbumcBQexQ==" spinCount="100000" sheet="1" formatCells="0"/>
  <mergeCells count="1">
    <mergeCell ref="B8:B12"/>
  </mergeCells>
  <conditionalFormatting sqref="P58">
    <cfRule type="cellIs" priority="5" operator="notEqual">
      <formula>#REF!</formula>
    </cfRule>
    <cfRule type="cellIs" priority="32" operator="greaterThanOrEqual">
      <formula>#REF!</formula>
    </cfRule>
  </conditionalFormatting>
  <conditionalFormatting sqref="E5">
    <cfRule type="cellIs" priority="38" operator="notEqual">
      <formula>#REF!</formula>
    </cfRule>
  </conditionalFormatting>
  <pageMargins left="0.7" right="0.7" top="0.75" bottom="0.75" header="0.3" footer="0.3"/>
  <pageSetup orientation="portrait" r:id="rId1"/>
  <headerFooter>
    <oddFooter>&amp;L4/28/20</oddFooter>
  </headerFooter>
  <rowBreaks count="1" manualBreakCount="1">
    <brk id="6"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'DROP-DOWNS'!$A$3:$A$4</xm:f>
          </x14:formula1>
          <xm:sqref>C14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M46"/>
  <sheetViews>
    <sheetView showGridLines="0" zoomScaleNormal="100" workbookViewId="0"/>
  </sheetViews>
  <sheetFormatPr defaultRowHeight="15" x14ac:dyDescent="0.25"/>
  <cols>
    <col min="1" max="2" width="6.42578125" customWidth="1"/>
    <col min="3" max="3" width="56.5703125" customWidth="1"/>
    <col min="4" max="4" width="12.85546875" bestFit="1" customWidth="1"/>
    <col min="5" max="5" width="16.5703125" customWidth="1"/>
    <col min="6" max="6" width="18.28515625" style="5" customWidth="1"/>
    <col min="7" max="7" width="26.42578125" customWidth="1"/>
    <col min="8" max="8" width="24.42578125" customWidth="1"/>
    <col min="9" max="9" width="16.28515625" customWidth="1"/>
    <col min="10" max="12" width="18.5703125" hidden="1" customWidth="1"/>
    <col min="13" max="13" width="59.140625" customWidth="1"/>
  </cols>
  <sheetData>
    <row r="1" spans="1:13" ht="14.45" customHeight="1" thickBot="1" x14ac:dyDescent="0.3"/>
    <row r="2" spans="1:13" ht="15" customHeight="1" x14ac:dyDescent="0.25">
      <c r="G2" s="431" t="s">
        <v>145</v>
      </c>
      <c r="H2" s="432"/>
    </row>
    <row r="3" spans="1:13" ht="15.75" thickBot="1" x14ac:dyDescent="0.3">
      <c r="G3" s="433"/>
      <c r="H3" s="434"/>
    </row>
    <row r="5" spans="1:13" ht="75" x14ac:dyDescent="0.25">
      <c r="A5" s="419" t="s">
        <v>146</v>
      </c>
      <c r="B5" s="420"/>
      <c r="C5" s="421"/>
      <c r="D5" s="44" t="s">
        <v>147</v>
      </c>
      <c r="E5" s="222" t="s">
        <v>148</v>
      </c>
      <c r="F5" s="46" t="s">
        <v>217</v>
      </c>
      <c r="G5" s="422" t="s">
        <v>149</v>
      </c>
      <c r="H5" s="422"/>
      <c r="I5" s="422"/>
      <c r="J5" s="87" t="s">
        <v>150</v>
      </c>
      <c r="K5" s="87" t="s">
        <v>102</v>
      </c>
      <c r="L5" s="87" t="s">
        <v>151</v>
      </c>
      <c r="M5" s="47" t="s">
        <v>152</v>
      </c>
    </row>
    <row r="6" spans="1:13" x14ac:dyDescent="0.25">
      <c r="A6" s="48"/>
      <c r="B6" s="48"/>
      <c r="C6" s="48"/>
      <c r="D6" s="49"/>
      <c r="E6" s="48"/>
      <c r="F6" s="50">
        <f>ROUNDUP(I16,0)</f>
        <v>0</v>
      </c>
      <c r="G6" s="221" t="s">
        <v>149</v>
      </c>
      <c r="H6" s="221" t="s">
        <v>153</v>
      </c>
      <c r="I6" s="48"/>
      <c r="J6" s="48"/>
      <c r="K6" s="48"/>
      <c r="L6" s="48"/>
      <c r="M6" s="50" t="s">
        <v>154</v>
      </c>
    </row>
    <row r="7" spans="1:13" x14ac:dyDescent="0.25">
      <c r="A7" s="51">
        <v>2022</v>
      </c>
      <c r="B7" s="51" t="s">
        <v>155</v>
      </c>
      <c r="C7" s="52" t="s">
        <v>156</v>
      </c>
      <c r="D7" s="53">
        <v>0</v>
      </c>
      <c r="E7" s="54">
        <f>D7*39.43%</f>
        <v>0</v>
      </c>
      <c r="F7" s="53">
        <v>0</v>
      </c>
      <c r="G7" s="55" t="s">
        <v>157</v>
      </c>
      <c r="H7" s="56" t="s">
        <v>158</v>
      </c>
      <c r="I7" s="54">
        <f>'GRANT SUMMARY'!J5</f>
        <v>0</v>
      </c>
      <c r="J7" s="428">
        <f>SUM(I7:I10)</f>
        <v>0</v>
      </c>
      <c r="K7" s="428">
        <f>J7-L7</f>
        <v>0</v>
      </c>
      <c r="L7" s="428">
        <f>D7+D9+D25+D27</f>
        <v>0</v>
      </c>
      <c r="M7" s="57"/>
    </row>
    <row r="8" spans="1:13" x14ac:dyDescent="0.25">
      <c r="A8" s="51"/>
      <c r="B8" s="51" t="s">
        <v>159</v>
      </c>
      <c r="C8" s="52" t="s">
        <v>160</v>
      </c>
      <c r="D8" s="53">
        <v>0</v>
      </c>
      <c r="E8" s="58"/>
      <c r="F8" s="53">
        <v>0</v>
      </c>
      <c r="G8" s="55" t="s">
        <v>161</v>
      </c>
      <c r="H8" s="56" t="s">
        <v>158</v>
      </c>
      <c r="I8" s="54">
        <f>'GRANT SUMMARY'!J6</f>
        <v>0</v>
      </c>
      <c r="J8" s="429"/>
      <c r="K8" s="429"/>
      <c r="L8" s="429"/>
      <c r="M8" s="57"/>
    </row>
    <row r="9" spans="1:13" x14ac:dyDescent="0.25">
      <c r="A9" s="51"/>
      <c r="B9" s="51" t="s">
        <v>162</v>
      </c>
      <c r="C9" s="52" t="s">
        <v>163</v>
      </c>
      <c r="D9" s="53">
        <v>0</v>
      </c>
      <c r="E9" s="54">
        <f>D9*1.97%</f>
        <v>0</v>
      </c>
      <c r="F9" s="53">
        <v>0</v>
      </c>
      <c r="G9" s="55" t="s">
        <v>164</v>
      </c>
      <c r="H9" s="56" t="s">
        <v>158</v>
      </c>
      <c r="I9" s="54">
        <f>'GRANT SUMMARY'!J7</f>
        <v>0</v>
      </c>
      <c r="J9" s="429"/>
      <c r="K9" s="429"/>
      <c r="L9" s="429"/>
      <c r="M9" s="57"/>
    </row>
    <row r="10" spans="1:13" x14ac:dyDescent="0.25">
      <c r="A10" s="51"/>
      <c r="B10" s="51" t="s">
        <v>165</v>
      </c>
      <c r="C10" s="52" t="s">
        <v>166</v>
      </c>
      <c r="D10" s="59">
        <f>E23</f>
        <v>0</v>
      </c>
      <c r="E10" s="58"/>
      <c r="F10" s="53">
        <v>0</v>
      </c>
      <c r="G10" s="55" t="s">
        <v>167</v>
      </c>
      <c r="H10" s="56" t="s">
        <v>158</v>
      </c>
      <c r="I10" s="54">
        <f>'GRANT SUMMARY'!J8</f>
        <v>0</v>
      </c>
      <c r="J10" s="430"/>
      <c r="K10" s="430"/>
      <c r="L10" s="430"/>
      <c r="M10" s="57"/>
    </row>
    <row r="11" spans="1:13" x14ac:dyDescent="0.25">
      <c r="A11" s="51"/>
      <c r="B11" s="51" t="s">
        <v>168</v>
      </c>
      <c r="C11" s="52" t="s">
        <v>169</v>
      </c>
      <c r="D11" s="53">
        <v>0</v>
      </c>
      <c r="E11" s="58"/>
      <c r="F11" s="53">
        <v>0</v>
      </c>
      <c r="G11" s="55" t="s">
        <v>170</v>
      </c>
      <c r="H11" s="56" t="s">
        <v>165</v>
      </c>
      <c r="I11" s="54">
        <f>'GRANT SUMMARY'!J9</f>
        <v>0</v>
      </c>
      <c r="J11" s="88">
        <f>I11</f>
        <v>0</v>
      </c>
      <c r="K11" s="88">
        <f>L11-J11</f>
        <v>0</v>
      </c>
      <c r="L11" s="88">
        <f>D10+D28</f>
        <v>0</v>
      </c>
      <c r="M11" s="57"/>
    </row>
    <row r="12" spans="1:13" x14ac:dyDescent="0.25">
      <c r="A12" s="51"/>
      <c r="B12" s="51" t="s">
        <v>168</v>
      </c>
      <c r="C12" s="60" t="s">
        <v>218</v>
      </c>
      <c r="D12" s="53">
        <v>0</v>
      </c>
      <c r="E12" s="58"/>
      <c r="F12" s="53">
        <v>0</v>
      </c>
      <c r="G12" s="55" t="s">
        <v>172</v>
      </c>
      <c r="H12" s="56" t="s">
        <v>173</v>
      </c>
      <c r="I12" s="54">
        <f>'GRANT SUMMARY'!J10</f>
        <v>0</v>
      </c>
      <c r="J12" s="88">
        <f t="shared" ref="J12:J17" si="0">I12</f>
        <v>0</v>
      </c>
      <c r="K12" s="88">
        <f t="shared" ref="K12:K17" si="1">L12-J12</f>
        <v>0</v>
      </c>
      <c r="L12" s="88">
        <f>D14+D16+D18+D32+D34+D35</f>
        <v>0</v>
      </c>
      <c r="M12" s="57"/>
    </row>
    <row r="13" spans="1:13" ht="17.850000000000001" customHeight="1" x14ac:dyDescent="0.25">
      <c r="A13" s="51"/>
      <c r="B13" s="51" t="s">
        <v>174</v>
      </c>
      <c r="C13" s="52" t="s">
        <v>175</v>
      </c>
      <c r="D13" s="53">
        <v>0</v>
      </c>
      <c r="E13" s="58"/>
      <c r="F13" s="53">
        <v>0</v>
      </c>
      <c r="G13" s="61" t="s">
        <v>176</v>
      </c>
      <c r="H13" s="56" t="s">
        <v>177</v>
      </c>
      <c r="I13" s="54">
        <f>'GRANT SUMMARY'!J11</f>
        <v>0</v>
      </c>
      <c r="J13" s="88">
        <f t="shared" si="0"/>
        <v>0</v>
      </c>
      <c r="K13" s="88">
        <f t="shared" si="1"/>
        <v>0</v>
      </c>
      <c r="L13" s="88">
        <f>D11+D13+D18+D29+D31+D36</f>
        <v>0</v>
      </c>
      <c r="M13" s="57"/>
    </row>
    <row r="14" spans="1:13" x14ac:dyDescent="0.25">
      <c r="A14" s="51"/>
      <c r="B14" s="51" t="s">
        <v>178</v>
      </c>
      <c r="C14" s="52" t="s">
        <v>179</v>
      </c>
      <c r="D14" s="53">
        <v>0</v>
      </c>
      <c r="E14" s="58"/>
      <c r="F14" s="53">
        <v>0</v>
      </c>
      <c r="G14" s="55" t="s">
        <v>180</v>
      </c>
      <c r="H14" s="56" t="s">
        <v>181</v>
      </c>
      <c r="I14" s="54">
        <f>'GRANT SUMMARY'!J12</f>
        <v>0</v>
      </c>
      <c r="J14" s="88">
        <f t="shared" si="0"/>
        <v>0</v>
      </c>
      <c r="K14" s="88">
        <f t="shared" si="1"/>
        <v>0</v>
      </c>
      <c r="L14" s="88">
        <f>D8</f>
        <v>0</v>
      </c>
      <c r="M14" s="57"/>
    </row>
    <row r="15" spans="1:13" x14ac:dyDescent="0.25">
      <c r="A15" s="51"/>
      <c r="B15" s="51" t="s">
        <v>182</v>
      </c>
      <c r="C15" s="52" t="s">
        <v>83</v>
      </c>
      <c r="D15" s="53">
        <v>0</v>
      </c>
      <c r="E15" s="58"/>
      <c r="F15" s="58"/>
      <c r="G15" s="55" t="s">
        <v>183</v>
      </c>
      <c r="H15" s="56" t="s">
        <v>184</v>
      </c>
      <c r="I15" s="54">
        <f>'GRANT SUMMARY'!J13</f>
        <v>0</v>
      </c>
      <c r="J15" s="88">
        <f t="shared" si="0"/>
        <v>0</v>
      </c>
      <c r="K15" s="88">
        <f t="shared" si="1"/>
        <v>0</v>
      </c>
      <c r="L15" s="88"/>
      <c r="M15" s="57"/>
    </row>
    <row r="16" spans="1:13" x14ac:dyDescent="0.25">
      <c r="A16" s="51"/>
      <c r="B16" s="51" t="s">
        <v>185</v>
      </c>
      <c r="C16" s="52" t="s">
        <v>186</v>
      </c>
      <c r="D16" s="53">
        <v>0</v>
      </c>
      <c r="E16" s="58"/>
      <c r="F16" s="53">
        <v>0</v>
      </c>
      <c r="G16" s="55" t="s">
        <v>187</v>
      </c>
      <c r="H16" s="56" t="s">
        <v>168</v>
      </c>
      <c r="I16" s="54">
        <f>'GRANT SUMMARY'!J14</f>
        <v>0</v>
      </c>
      <c r="J16" s="88">
        <f t="shared" si="0"/>
        <v>0</v>
      </c>
      <c r="K16" s="88">
        <f t="shared" si="1"/>
        <v>0</v>
      </c>
      <c r="L16" s="88"/>
      <c r="M16" s="57"/>
    </row>
    <row r="17" spans="1:13" x14ac:dyDescent="0.25">
      <c r="A17" s="51"/>
      <c r="B17" s="51" t="s">
        <v>188</v>
      </c>
      <c r="C17" s="201" t="s">
        <v>189</v>
      </c>
      <c r="D17" s="53">
        <v>0</v>
      </c>
      <c r="E17" s="58"/>
      <c r="F17" s="53">
        <v>0</v>
      </c>
      <c r="G17" s="55" t="s">
        <v>190</v>
      </c>
      <c r="H17" s="56" t="s">
        <v>191</v>
      </c>
      <c r="I17" s="54">
        <f>'GRANT SUMMARY'!J15</f>
        <v>0</v>
      </c>
      <c r="J17" s="88">
        <f t="shared" si="0"/>
        <v>0</v>
      </c>
      <c r="K17" s="88">
        <f t="shared" si="1"/>
        <v>0</v>
      </c>
      <c r="L17" s="88"/>
      <c r="M17" s="57"/>
    </row>
    <row r="18" spans="1:13" x14ac:dyDescent="0.25">
      <c r="A18" s="51"/>
      <c r="B18" s="51" t="s">
        <v>192</v>
      </c>
      <c r="C18" s="52" t="s">
        <v>193</v>
      </c>
      <c r="D18" s="53">
        <v>0</v>
      </c>
      <c r="E18" s="58"/>
      <c r="F18" s="53">
        <v>0</v>
      </c>
      <c r="G18" s="58"/>
      <c r="H18" s="62" t="s">
        <v>194</v>
      </c>
      <c r="I18" s="54">
        <f>SUM(I7:I17)</f>
        <v>0</v>
      </c>
      <c r="J18" s="89">
        <f>SUM(J7:J17)</f>
        <v>0</v>
      </c>
      <c r="K18" s="89">
        <f>SUM(K7:K17)</f>
        <v>0</v>
      </c>
      <c r="L18" s="89">
        <f>SUM(L7:L17)</f>
        <v>0</v>
      </c>
      <c r="M18" s="58"/>
    </row>
    <row r="19" spans="1:13" ht="15.75" thickBot="1" x14ac:dyDescent="0.3">
      <c r="A19" s="51"/>
      <c r="B19" s="224" t="s">
        <v>165</v>
      </c>
      <c r="C19" s="225" t="s">
        <v>219</v>
      </c>
      <c r="D19" s="53">
        <v>0</v>
      </c>
      <c r="E19" s="58"/>
      <c r="F19" s="53">
        <v>0</v>
      </c>
    </row>
    <row r="20" spans="1:13" ht="15.75" thickBot="1" x14ac:dyDescent="0.3">
      <c r="A20" s="51"/>
      <c r="B20" s="63"/>
      <c r="C20" s="63"/>
      <c r="D20" s="53">
        <v>0</v>
      </c>
      <c r="E20" s="58"/>
      <c r="F20" s="53">
        <v>0</v>
      </c>
      <c r="G20" s="64" t="s">
        <v>196</v>
      </c>
      <c r="H20" s="424" t="s">
        <v>197</v>
      </c>
      <c r="I20" s="425"/>
      <c r="J20" s="85"/>
      <c r="K20" s="85"/>
      <c r="L20" s="85"/>
    </row>
    <row r="21" spans="1:13" x14ac:dyDescent="0.25">
      <c r="A21" s="51"/>
      <c r="B21" s="63"/>
      <c r="C21" s="63"/>
      <c r="D21" s="53">
        <v>0</v>
      </c>
      <c r="E21" s="58"/>
      <c r="F21" s="53">
        <v>0</v>
      </c>
      <c r="G21" s="65" t="s">
        <v>198</v>
      </c>
      <c r="H21" s="426" t="s">
        <v>199</v>
      </c>
      <c r="I21" s="427"/>
      <c r="J21" s="86"/>
      <c r="K21" s="86"/>
      <c r="L21" s="86"/>
    </row>
    <row r="22" spans="1:13" ht="15.75" thickBot="1" x14ac:dyDescent="0.3">
      <c r="A22" s="51"/>
      <c r="B22" s="63"/>
      <c r="C22" s="63"/>
      <c r="D22" s="53">
        <v>0</v>
      </c>
      <c r="E22" s="58"/>
      <c r="F22" s="53">
        <v>0</v>
      </c>
      <c r="G22" s="65" t="s">
        <v>202</v>
      </c>
      <c r="H22" s="66" t="s">
        <v>203</v>
      </c>
      <c r="I22" s="67"/>
      <c r="J22" s="86"/>
      <c r="K22" s="86"/>
      <c r="L22" s="86"/>
    </row>
    <row r="23" spans="1:13" ht="15.75" thickBot="1" x14ac:dyDescent="0.3">
      <c r="A23" s="51"/>
      <c r="B23" s="51"/>
      <c r="C23" s="52" t="s">
        <v>194</v>
      </c>
      <c r="D23" s="69">
        <f>SUM(D7:D22)</f>
        <v>0</v>
      </c>
      <c r="E23" s="54">
        <f>ROUNDUP(E7+E9,0)</f>
        <v>0</v>
      </c>
      <c r="F23" s="54">
        <f>SUM(F7:F22)</f>
        <v>0</v>
      </c>
      <c r="G23" s="68" t="s">
        <v>206</v>
      </c>
    </row>
    <row r="24" spans="1:13" x14ac:dyDescent="0.25">
      <c r="A24" s="58"/>
      <c r="B24" s="58"/>
      <c r="C24" s="58"/>
      <c r="D24" s="58"/>
      <c r="E24" s="58"/>
      <c r="F24" s="58"/>
    </row>
    <row r="25" spans="1:13" x14ac:dyDescent="0.25">
      <c r="A25" s="46">
        <v>2023</v>
      </c>
      <c r="B25" s="51" t="s">
        <v>155</v>
      </c>
      <c r="C25" s="52" t="s">
        <v>156</v>
      </c>
      <c r="D25" s="53">
        <v>0</v>
      </c>
      <c r="E25" s="54">
        <f>D25*39.5%</f>
        <v>0</v>
      </c>
      <c r="F25" s="53">
        <v>0</v>
      </c>
    </row>
    <row r="26" spans="1:13" x14ac:dyDescent="0.25">
      <c r="A26" s="51"/>
      <c r="B26" s="51" t="s">
        <v>159</v>
      </c>
      <c r="C26" s="52" t="s">
        <v>160</v>
      </c>
      <c r="D26" s="53">
        <v>0</v>
      </c>
      <c r="E26" s="58"/>
      <c r="F26" s="53">
        <v>0</v>
      </c>
    </row>
    <row r="27" spans="1:13" x14ac:dyDescent="0.25">
      <c r="A27" s="51"/>
      <c r="B27" s="51" t="s">
        <v>162</v>
      </c>
      <c r="C27" s="52" t="s">
        <v>220</v>
      </c>
      <c r="D27" s="53">
        <v>0</v>
      </c>
      <c r="E27" s="54">
        <f>D27*1.97%</f>
        <v>0</v>
      </c>
      <c r="F27" s="53">
        <v>0</v>
      </c>
    </row>
    <row r="28" spans="1:13" x14ac:dyDescent="0.25">
      <c r="A28" s="51"/>
      <c r="B28" s="51" t="s">
        <v>165</v>
      </c>
      <c r="C28" s="52" t="s">
        <v>221</v>
      </c>
      <c r="D28" s="70">
        <f>E41</f>
        <v>0</v>
      </c>
      <c r="E28" s="58"/>
      <c r="F28" s="53">
        <v>0</v>
      </c>
    </row>
    <row r="29" spans="1:13" x14ac:dyDescent="0.25">
      <c r="A29" s="51"/>
      <c r="B29" s="51" t="s">
        <v>168</v>
      </c>
      <c r="C29" s="52" t="s">
        <v>169</v>
      </c>
      <c r="D29" s="53">
        <v>0</v>
      </c>
      <c r="E29" s="58"/>
      <c r="F29" s="53">
        <v>0</v>
      </c>
    </row>
    <row r="30" spans="1:13" x14ac:dyDescent="0.25">
      <c r="A30" s="51"/>
      <c r="B30" s="51" t="s">
        <v>168</v>
      </c>
      <c r="C30" s="60" t="s">
        <v>218</v>
      </c>
      <c r="D30" s="53">
        <v>0</v>
      </c>
      <c r="E30" s="58"/>
      <c r="F30" s="53">
        <v>0</v>
      </c>
    </row>
    <row r="31" spans="1:13" x14ac:dyDescent="0.25">
      <c r="A31" s="51"/>
      <c r="B31" s="51" t="s">
        <v>174</v>
      </c>
      <c r="C31" s="52" t="s">
        <v>175</v>
      </c>
      <c r="D31" s="53">
        <v>0</v>
      </c>
      <c r="E31" s="58"/>
      <c r="F31" s="53">
        <v>0</v>
      </c>
    </row>
    <row r="32" spans="1:13" x14ac:dyDescent="0.25">
      <c r="A32" s="51"/>
      <c r="B32" s="51" t="s">
        <v>178</v>
      </c>
      <c r="C32" s="52" t="s">
        <v>179</v>
      </c>
      <c r="D32" s="53">
        <v>0</v>
      </c>
      <c r="E32" s="58"/>
      <c r="F32" s="53">
        <v>0</v>
      </c>
    </row>
    <row r="33" spans="1:7" x14ac:dyDescent="0.25">
      <c r="A33" s="51"/>
      <c r="B33" s="51" t="s">
        <v>182</v>
      </c>
      <c r="C33" s="52" t="s">
        <v>83</v>
      </c>
      <c r="D33" s="53">
        <v>0</v>
      </c>
      <c r="E33" s="58"/>
      <c r="F33" s="53">
        <v>0</v>
      </c>
      <c r="G33" s="71"/>
    </row>
    <row r="34" spans="1:7" x14ac:dyDescent="0.25">
      <c r="A34" s="51"/>
      <c r="B34" s="51" t="s">
        <v>185</v>
      </c>
      <c r="C34" s="52" t="s">
        <v>186</v>
      </c>
      <c r="D34" s="53">
        <v>0</v>
      </c>
      <c r="E34" s="58"/>
      <c r="F34" s="53">
        <v>0</v>
      </c>
    </row>
    <row r="35" spans="1:7" x14ac:dyDescent="0.25">
      <c r="A35" s="51"/>
      <c r="B35" s="51" t="s">
        <v>188</v>
      </c>
      <c r="C35" s="201" t="s">
        <v>189</v>
      </c>
      <c r="D35" s="53">
        <v>0</v>
      </c>
      <c r="E35" s="58"/>
      <c r="F35" s="53">
        <v>0</v>
      </c>
    </row>
    <row r="36" spans="1:7" x14ac:dyDescent="0.25">
      <c r="A36" s="51"/>
      <c r="B36" s="51" t="s">
        <v>192</v>
      </c>
      <c r="C36" s="52" t="s">
        <v>222</v>
      </c>
      <c r="D36" s="53">
        <v>0</v>
      </c>
      <c r="E36" s="58"/>
      <c r="F36" s="53">
        <v>0</v>
      </c>
    </row>
    <row r="37" spans="1:7" x14ac:dyDescent="0.25">
      <c r="A37" s="51"/>
      <c r="B37" s="72"/>
      <c r="C37" s="73"/>
      <c r="D37" s="53">
        <v>0</v>
      </c>
      <c r="E37" s="58"/>
      <c r="F37" s="53">
        <v>0</v>
      </c>
    </row>
    <row r="38" spans="1:7" x14ac:dyDescent="0.25">
      <c r="A38" s="51"/>
      <c r="B38" s="72"/>
      <c r="C38" s="73"/>
      <c r="D38" s="53">
        <v>0</v>
      </c>
      <c r="E38" s="58"/>
      <c r="F38" s="53">
        <v>0</v>
      </c>
    </row>
    <row r="39" spans="1:7" x14ac:dyDescent="0.25">
      <c r="A39" s="51"/>
      <c r="B39" s="72"/>
      <c r="C39" s="73"/>
      <c r="D39" s="53">
        <v>0</v>
      </c>
      <c r="E39" s="58"/>
      <c r="F39" s="53">
        <v>0</v>
      </c>
    </row>
    <row r="40" spans="1:7" x14ac:dyDescent="0.25">
      <c r="A40" s="74"/>
      <c r="B40" s="72"/>
      <c r="C40" s="75"/>
      <c r="D40" s="53">
        <v>0</v>
      </c>
      <c r="E40" s="58"/>
      <c r="F40" s="53">
        <v>0</v>
      </c>
    </row>
    <row r="41" spans="1:7" ht="15.75" thickBot="1" x14ac:dyDescent="0.3">
      <c r="A41" s="58"/>
      <c r="B41" s="58"/>
      <c r="C41" s="76" t="s">
        <v>194</v>
      </c>
      <c r="D41" s="77">
        <f>SUM(D25:D40)</f>
        <v>0</v>
      </c>
      <c r="E41" s="54">
        <f>ROUNDUP(E25+E27,0)</f>
        <v>0</v>
      </c>
      <c r="F41" s="54">
        <f>SUM(F25:F40)</f>
        <v>0</v>
      </c>
    </row>
    <row r="42" spans="1:7" x14ac:dyDescent="0.25">
      <c r="C42" s="78" t="s">
        <v>209</v>
      </c>
      <c r="D42" s="79">
        <f>D23+D41</f>
        <v>0</v>
      </c>
    </row>
    <row r="43" spans="1:7" ht="15.75" thickBot="1" x14ac:dyDescent="0.3">
      <c r="C43" s="80" t="s">
        <v>211</v>
      </c>
      <c r="D43" s="81">
        <f>I18</f>
        <v>0</v>
      </c>
    </row>
    <row r="44" spans="1:7" ht="15.75" thickBot="1" x14ac:dyDescent="0.3">
      <c r="C44" s="82" t="s">
        <v>213</v>
      </c>
      <c r="D44" s="83">
        <f>D42-D43</f>
        <v>0</v>
      </c>
    </row>
    <row r="46" spans="1:7" x14ac:dyDescent="0.25">
      <c r="E46" s="21"/>
      <c r="F46" s="84"/>
    </row>
  </sheetData>
  <sheetProtection algorithmName="SHA-512" hashValue="1mYxTFjXbJi+YffGtAMuCxW70Mo2Jwk5H+S3vAuJ9GIAwB1ohHzHzd9z0Liza14NzMtGr4mZXd/m8+CBKqQQdA==" saltValue="ZhoB8mSQ8Tj/w/xnTOHVDQ==" spinCount="100000" sheet="1" objects="1" scenarios="1"/>
  <mergeCells count="8">
    <mergeCell ref="L7:L10"/>
    <mergeCell ref="H20:I20"/>
    <mergeCell ref="H21:I21"/>
    <mergeCell ref="G2:H3"/>
    <mergeCell ref="A5:C5"/>
    <mergeCell ref="G5:I5"/>
    <mergeCell ref="J7:J10"/>
    <mergeCell ref="K7:K10"/>
  </mergeCells>
  <conditionalFormatting sqref="C44">
    <cfRule type="cellIs" dxfId="11" priority="10" operator="lessThan">
      <formula>-1</formula>
    </cfRule>
  </conditionalFormatting>
  <conditionalFormatting sqref="D44">
    <cfRule type="cellIs" dxfId="10" priority="8" operator="lessThan">
      <formula>-1</formula>
    </cfRule>
    <cfRule type="cellIs" dxfId="9" priority="9" operator="lessThan">
      <formula>-93550</formula>
    </cfRule>
  </conditionalFormatting>
  <conditionalFormatting sqref="B19:C22">
    <cfRule type="expression" dxfId="8" priority="7">
      <formula>AND(#REF!&gt;0, B19="Select One")</formula>
    </cfRule>
  </conditionalFormatting>
  <conditionalFormatting sqref="D10">
    <cfRule type="expression" dxfId="7" priority="5">
      <formula>AND(B10&gt;0, D10="Select One")</formula>
    </cfRule>
  </conditionalFormatting>
  <conditionalFormatting sqref="D10">
    <cfRule type="expression" dxfId="6" priority="6" stopIfTrue="1">
      <formula>AND($P10&gt;0,#REF!="")</formula>
    </cfRule>
  </conditionalFormatting>
  <conditionalFormatting sqref="D6">
    <cfRule type="expression" dxfId="5" priority="3">
      <formula>AND(B6&gt;0, D6="Select One")</formula>
    </cfRule>
  </conditionalFormatting>
  <conditionalFormatting sqref="D6">
    <cfRule type="expression" dxfId="4" priority="4" stopIfTrue="1">
      <formula>AND($P6&gt;0,#REF!="")</formula>
    </cfRule>
  </conditionalFormatting>
  <conditionalFormatting sqref="D5">
    <cfRule type="expression" dxfId="3" priority="1">
      <formula>AND(B5&gt;0, D5="Select One")</formula>
    </cfRule>
  </conditionalFormatting>
  <conditionalFormatting sqref="D5">
    <cfRule type="expression" dxfId="2" priority="2" stopIfTrue="1">
      <formula>AND($P5&gt;0,#REF!="")</formula>
    </cfRule>
  </conditionalFormatting>
  <conditionalFormatting sqref="C19:C22">
    <cfRule type="expression" dxfId="1" priority="11">
      <formula>AND(A19&gt;0, C19="")</formula>
    </cfRule>
  </conditionalFormatting>
  <conditionalFormatting sqref="B19:B22">
    <cfRule type="expression" dxfId="0" priority="12">
      <formula>AND(#REF!&gt;0, B19="")</formula>
    </cfRule>
  </conditionalFormatting>
  <hyperlinks>
    <hyperlink ref="G2" r:id="rId1" display="Expenditure Classification Handbook" xr:uid="{00000000-0004-0000-1700-000000000000}"/>
    <hyperlink ref="E5" r:id="rId2" display="https://www.macomptroller.org/fiscal-year-updates" xr:uid="{9D84C35F-ACF7-416B-9497-22034CDDC10A}"/>
  </hyperlinks>
  <pageMargins left="0.7" right="0.7" top="0.75" bottom="0.75" header="0.3" footer="0.3"/>
  <pageSetup orientation="portrait" horizontalDpi="1200" verticalDpi="1200" r:id="rId3"/>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heetViews>
  <sheetFormatPr defaultColWidth="9.140625" defaultRowHeight="12.75" x14ac:dyDescent="0.2"/>
  <cols>
    <col min="1" max="1" width="3.5703125" style="6" customWidth="1"/>
    <col min="2" max="2" width="57.28515625" style="6" customWidth="1"/>
    <col min="3" max="3" width="11.7109375" style="6" customWidth="1"/>
    <col min="4" max="4" width="25.7109375" style="6" customWidth="1"/>
    <col min="5" max="5" width="3.5703125" style="7" customWidth="1"/>
    <col min="6" max="16384" width="9.140625" style="6"/>
  </cols>
  <sheetData>
    <row r="1" spans="1:8" ht="23.25" x14ac:dyDescent="0.35">
      <c r="A1" s="18"/>
      <c r="B1" s="19" t="s">
        <v>223</v>
      </c>
      <c r="C1" s="17"/>
      <c r="D1" s="17"/>
      <c r="E1" s="233"/>
    </row>
    <row r="2" spans="1:8" x14ac:dyDescent="0.2">
      <c r="A2" s="9"/>
      <c r="B2" s="8"/>
      <c r="C2" s="8"/>
      <c r="D2" s="8"/>
      <c r="E2" s="234"/>
    </row>
    <row r="3" spans="1:8" x14ac:dyDescent="0.2">
      <c r="A3" s="18"/>
      <c r="B3" s="17"/>
      <c r="C3" s="17"/>
      <c r="D3" s="17"/>
      <c r="E3" s="233"/>
    </row>
    <row r="4" spans="1:8" ht="24.75" customHeight="1" x14ac:dyDescent="0.2">
      <c r="A4" s="12"/>
      <c r="B4" s="435" t="s">
        <v>224</v>
      </c>
      <c r="C4" s="436"/>
      <c r="D4" s="437"/>
      <c r="E4" s="235"/>
    </row>
    <row r="5" spans="1:8" ht="27.75" customHeight="1" x14ac:dyDescent="0.2">
      <c r="A5" s="12"/>
      <c r="B5" s="438" t="s">
        <v>225</v>
      </c>
      <c r="C5" s="439"/>
      <c r="D5" s="440"/>
      <c r="E5" s="235"/>
      <c r="F5" s="16"/>
      <c r="G5" s="15"/>
      <c r="H5" s="15"/>
    </row>
    <row r="6" spans="1:8" ht="39.75" customHeight="1" x14ac:dyDescent="0.2">
      <c r="A6" s="12"/>
      <c r="B6" s="441" t="s">
        <v>226</v>
      </c>
      <c r="C6" s="442"/>
      <c r="D6" s="443"/>
      <c r="E6" s="235"/>
      <c r="F6" s="16"/>
      <c r="G6" s="15"/>
      <c r="H6" s="15"/>
    </row>
    <row r="7" spans="1:8" x14ac:dyDescent="0.2">
      <c r="A7" s="12"/>
      <c r="B7" s="18" t="s">
        <v>200</v>
      </c>
      <c r="C7" s="233"/>
      <c r="D7" s="236" t="s">
        <v>201</v>
      </c>
      <c r="E7" s="235"/>
    </row>
    <row r="8" spans="1:8" x14ac:dyDescent="0.2">
      <c r="A8" s="12"/>
      <c r="B8" s="14" t="s">
        <v>204</v>
      </c>
      <c r="C8" s="234"/>
      <c r="D8" s="237" t="s">
        <v>205</v>
      </c>
      <c r="E8" s="235"/>
    </row>
    <row r="9" spans="1:8" x14ac:dyDescent="0.2">
      <c r="A9" s="12"/>
      <c r="B9" s="238"/>
      <c r="C9" s="13" t="s">
        <v>207</v>
      </c>
      <c r="D9" s="239" t="s">
        <v>208</v>
      </c>
      <c r="E9" s="235"/>
    </row>
    <row r="10" spans="1:8" x14ac:dyDescent="0.2">
      <c r="A10" s="12"/>
      <c r="B10" s="238" t="s">
        <v>1</v>
      </c>
      <c r="C10" s="240">
        <v>100000</v>
      </c>
      <c r="D10" s="175"/>
      <c r="E10" s="235"/>
    </row>
    <row r="11" spans="1:8" x14ac:dyDescent="0.2">
      <c r="A11" s="12"/>
      <c r="B11" s="238" t="s">
        <v>227</v>
      </c>
      <c r="C11" s="241">
        <v>2.18E-2</v>
      </c>
      <c r="D11" s="39"/>
      <c r="E11" s="235"/>
    </row>
    <row r="12" spans="1:8" x14ac:dyDescent="0.2">
      <c r="A12" s="12"/>
      <c r="B12" s="238" t="s">
        <v>212</v>
      </c>
      <c r="C12" s="240">
        <f>+C10/(1+C11)</f>
        <v>97866.510080250533</v>
      </c>
      <c r="D12" s="240">
        <f>+D10/(1+D11)</f>
        <v>0</v>
      </c>
      <c r="E12" s="235"/>
    </row>
    <row r="13" spans="1:8" x14ac:dyDescent="0.2">
      <c r="A13" s="12"/>
      <c r="B13" s="11" t="s">
        <v>214</v>
      </c>
      <c r="C13" s="10">
        <f>+C10-C12</f>
        <v>2133.4899197494669</v>
      </c>
      <c r="D13" s="10">
        <f>+D10-D12</f>
        <v>0</v>
      </c>
      <c r="E13" s="235"/>
    </row>
    <row r="14" spans="1:8" x14ac:dyDescent="0.2">
      <c r="A14" s="12"/>
      <c r="B14" s="6" t="s">
        <v>228</v>
      </c>
      <c r="C14" s="242"/>
      <c r="E14" s="235"/>
    </row>
    <row r="15" spans="1:8" x14ac:dyDescent="0.2">
      <c r="A15" s="12"/>
      <c r="B15" s="6" t="s">
        <v>228</v>
      </c>
      <c r="C15" s="242"/>
      <c r="E15" s="235"/>
    </row>
    <row r="16" spans="1:8" x14ac:dyDescent="0.2">
      <c r="A16" s="12"/>
      <c r="B16" s="18" t="s">
        <v>229</v>
      </c>
      <c r="C16" s="233"/>
      <c r="D16" s="236" t="s">
        <v>201</v>
      </c>
      <c r="E16" s="235"/>
    </row>
    <row r="17" spans="1:5" x14ac:dyDescent="0.2">
      <c r="A17" s="12"/>
      <c r="B17" s="14" t="s">
        <v>230</v>
      </c>
      <c r="C17" s="234"/>
      <c r="D17" s="237" t="s">
        <v>205</v>
      </c>
      <c r="E17" s="235"/>
    </row>
    <row r="18" spans="1:5" x14ac:dyDescent="0.2">
      <c r="A18" s="12"/>
      <c r="B18" s="238"/>
      <c r="C18" s="13" t="s">
        <v>207</v>
      </c>
      <c r="D18" s="239" t="s">
        <v>208</v>
      </c>
      <c r="E18" s="235"/>
    </row>
    <row r="19" spans="1:5" x14ac:dyDescent="0.2">
      <c r="A19" s="12"/>
      <c r="B19" s="238" t="s">
        <v>1</v>
      </c>
      <c r="C19" s="240">
        <v>100000</v>
      </c>
      <c r="D19" s="175"/>
      <c r="E19" s="235"/>
    </row>
    <row r="20" spans="1:5" x14ac:dyDescent="0.2">
      <c r="A20" s="12"/>
      <c r="B20" s="238" t="s">
        <v>231</v>
      </c>
      <c r="C20" s="243">
        <v>2.18E-2</v>
      </c>
      <c r="D20" s="244"/>
      <c r="E20" s="235"/>
    </row>
    <row r="21" spans="1:5" x14ac:dyDescent="0.2">
      <c r="A21" s="12"/>
      <c r="B21" s="238" t="s">
        <v>212</v>
      </c>
      <c r="C21" s="240">
        <f>+C19/(1+C20)</f>
        <v>97866.510080250533</v>
      </c>
      <c r="D21" s="240">
        <f>+D19/(1+D20)</f>
        <v>0</v>
      </c>
      <c r="E21" s="235"/>
    </row>
    <row r="22" spans="1:5" x14ac:dyDescent="0.2">
      <c r="A22" s="12"/>
      <c r="B22" s="11" t="s">
        <v>214</v>
      </c>
      <c r="C22" s="10">
        <f>+C19-C21</f>
        <v>2133.4899197494669</v>
      </c>
      <c r="D22" s="10">
        <f>+D19-D21</f>
        <v>0</v>
      </c>
      <c r="E22" s="235"/>
    </row>
    <row r="23" spans="1:5" x14ac:dyDescent="0.2">
      <c r="A23" s="9"/>
      <c r="B23" s="8"/>
      <c r="C23" s="8"/>
      <c r="D23" s="8"/>
      <c r="E23" s="234"/>
    </row>
    <row r="24" spans="1:5" x14ac:dyDescent="0.2">
      <c r="E24" s="6"/>
    </row>
    <row r="26" spans="1:5" ht="15.75" x14ac:dyDescent="0.25">
      <c r="B26" s="444" t="s">
        <v>232</v>
      </c>
      <c r="C26" s="445"/>
      <c r="D26" s="446"/>
      <c r="E26" s="6"/>
    </row>
    <row r="27" spans="1:5" ht="57.75" customHeight="1" x14ac:dyDescent="0.2">
      <c r="B27" s="447" t="s">
        <v>233</v>
      </c>
      <c r="C27" s="448"/>
      <c r="D27" s="449"/>
      <c r="E27" s="6"/>
    </row>
    <row r="28" spans="1:5" ht="22.5" customHeight="1" x14ac:dyDescent="0.2">
      <c r="B28" s="450" t="s">
        <v>234</v>
      </c>
      <c r="C28" s="451"/>
      <c r="D28" s="452"/>
      <c r="E28" s="6"/>
    </row>
    <row r="29" spans="1:5" ht="43.5" customHeight="1" x14ac:dyDescent="0.2">
      <c r="B29" s="447" t="s">
        <v>235</v>
      </c>
      <c r="C29" s="448"/>
      <c r="D29" s="449"/>
      <c r="E29" s="6"/>
    </row>
    <row r="30" spans="1:5" ht="30" customHeight="1" x14ac:dyDescent="0.2">
      <c r="B30" s="447" t="s">
        <v>236</v>
      </c>
      <c r="C30" s="448"/>
      <c r="D30" s="449"/>
      <c r="E30" s="6"/>
    </row>
    <row r="31" spans="1:5" ht="46.5" customHeight="1" x14ac:dyDescent="0.2">
      <c r="B31" s="447" t="s">
        <v>237</v>
      </c>
      <c r="C31" s="448"/>
      <c r="D31" s="449"/>
      <c r="E31" s="6"/>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0806-C307-4780-8FC8-1477598C807A}">
  <dimension ref="A1:L21"/>
  <sheetViews>
    <sheetView zoomScaleNormal="100" workbookViewId="0"/>
  </sheetViews>
  <sheetFormatPr defaultColWidth="8.7109375" defaultRowHeight="15" x14ac:dyDescent="0.25"/>
  <cols>
    <col min="1" max="1" width="18.5703125" bestFit="1" customWidth="1"/>
    <col min="2" max="2" width="58.28515625" bestFit="1" customWidth="1"/>
    <col min="6" max="6" width="19.140625" customWidth="1"/>
    <col min="8" max="8" width="16.28515625" customWidth="1"/>
    <col min="9" max="9" width="19.7109375" customWidth="1"/>
    <col min="11" max="11" width="9.5703125" customWidth="1"/>
    <col min="12" max="12" width="19" bestFit="1" customWidth="1"/>
  </cols>
  <sheetData>
    <row r="1" spans="1:12" x14ac:dyDescent="0.25">
      <c r="A1" t="s">
        <v>238</v>
      </c>
      <c r="B1" t="s">
        <v>238</v>
      </c>
      <c r="C1" t="s">
        <v>238</v>
      </c>
      <c r="D1" t="s">
        <v>238</v>
      </c>
      <c r="E1" t="s">
        <v>238</v>
      </c>
      <c r="F1" s="245" t="s">
        <v>239</v>
      </c>
      <c r="G1" t="s">
        <v>238</v>
      </c>
      <c r="H1" s="245" t="s">
        <v>240</v>
      </c>
      <c r="I1" s="245" t="s">
        <v>241</v>
      </c>
    </row>
    <row r="2" spans="1:12" ht="60" x14ac:dyDescent="0.25">
      <c r="A2" t="s">
        <v>242</v>
      </c>
      <c r="B2" t="s">
        <v>243</v>
      </c>
      <c r="C2" t="s">
        <v>244</v>
      </c>
      <c r="D2" t="s">
        <v>245</v>
      </c>
      <c r="E2" t="s">
        <v>246</v>
      </c>
      <c r="F2" s="245" t="s">
        <v>247</v>
      </c>
      <c r="G2" s="246" t="s">
        <v>248</v>
      </c>
      <c r="H2" s="245" t="s">
        <v>249</v>
      </c>
      <c r="I2" s="245" t="s">
        <v>250</v>
      </c>
    </row>
    <row r="3" spans="1:12" ht="60" x14ac:dyDescent="0.25">
      <c r="A3" t="s">
        <v>251</v>
      </c>
      <c r="B3" t="s">
        <v>252</v>
      </c>
      <c r="C3" t="s">
        <v>253</v>
      </c>
      <c r="D3" t="s">
        <v>254</v>
      </c>
      <c r="E3" t="s">
        <v>255</v>
      </c>
      <c r="F3" s="245" t="s">
        <v>256</v>
      </c>
      <c r="G3" s="246" t="s">
        <v>257</v>
      </c>
      <c r="H3" s="245" t="s">
        <v>258</v>
      </c>
      <c r="I3" s="245" t="s">
        <v>258</v>
      </c>
    </row>
    <row r="4" spans="1:12" ht="60" x14ac:dyDescent="0.25">
      <c r="C4" t="s">
        <v>259</v>
      </c>
      <c r="D4" t="s">
        <v>260</v>
      </c>
      <c r="F4" s="245" t="s">
        <v>261</v>
      </c>
      <c r="G4" s="246" t="s">
        <v>262</v>
      </c>
      <c r="H4" s="245" t="s">
        <v>263</v>
      </c>
      <c r="I4" s="245" t="s">
        <v>263</v>
      </c>
      <c r="K4" s="245" t="s">
        <v>264</v>
      </c>
      <c r="L4" s="245" t="s">
        <v>264</v>
      </c>
    </row>
    <row r="5" spans="1:12" ht="45" x14ac:dyDescent="0.25">
      <c r="C5" t="s">
        <v>265</v>
      </c>
      <c r="D5" t="s">
        <v>266</v>
      </c>
      <c r="F5" s="245" t="s">
        <v>267</v>
      </c>
      <c r="G5" s="246" t="s">
        <v>268</v>
      </c>
      <c r="H5" s="245" t="s">
        <v>269</v>
      </c>
      <c r="I5" s="245" t="s">
        <v>269</v>
      </c>
      <c r="K5" s="108" t="str">
        <f>'[10] Budget'!U69</f>
        <v/>
      </c>
      <c r="L5" s="108" t="str">
        <f>'[10] Budget'!V69</f>
        <v>Select Contractor or Sub Awardee in Column B to continue</v>
      </c>
    </row>
    <row r="6" spans="1:12" ht="90" x14ac:dyDescent="0.25">
      <c r="D6" t="s">
        <v>270</v>
      </c>
      <c r="F6" s="245" t="s">
        <v>271</v>
      </c>
      <c r="G6" s="246" t="s">
        <v>272</v>
      </c>
      <c r="H6" s="245" t="s">
        <v>273</v>
      </c>
      <c r="I6" s="245" t="s">
        <v>273</v>
      </c>
      <c r="K6" s="108" t="str">
        <f>'[10] Budget'!U70</f>
        <v/>
      </c>
      <c r="L6" s="108" t="str">
        <f>'[10] Budget'!V70</f>
        <v>Select Contractor or Sub Awardee in Column B to continue</v>
      </c>
    </row>
    <row r="7" spans="1:12" ht="45" x14ac:dyDescent="0.25">
      <c r="D7" t="s">
        <v>274</v>
      </c>
      <c r="F7" s="245"/>
      <c r="G7" s="246" t="s">
        <v>275</v>
      </c>
      <c r="H7" s="245" t="s">
        <v>276</v>
      </c>
      <c r="I7" s="245" t="s">
        <v>276</v>
      </c>
      <c r="K7" s="108" t="str">
        <f>'[10] Budget'!U71</f>
        <v/>
      </c>
      <c r="L7" s="108" t="str">
        <f>'[10] Budget'!V71</f>
        <v>Select Contractor or Sub Awardee in Column B to continue</v>
      </c>
    </row>
    <row r="8" spans="1:12" ht="60" x14ac:dyDescent="0.25">
      <c r="F8" s="245"/>
      <c r="G8" s="246" t="s">
        <v>277</v>
      </c>
      <c r="H8" s="245" t="s">
        <v>278</v>
      </c>
      <c r="I8" s="245" t="s">
        <v>278</v>
      </c>
      <c r="K8" s="108" t="str">
        <f>'[10] Budget'!U73</f>
        <v/>
      </c>
      <c r="L8" s="108" t="str">
        <f>'[10] Budget'!V73</f>
        <v>Select Contractor or Sub Awardee in Column B to continue</v>
      </c>
    </row>
    <row r="9" spans="1:12" ht="75" x14ac:dyDescent="0.25">
      <c r="F9" s="245"/>
      <c r="G9" s="246" t="s">
        <v>279</v>
      </c>
      <c r="K9" s="108" t="e">
        <f>#REF!</f>
        <v>#REF!</v>
      </c>
      <c r="L9" s="108" t="e">
        <f>#REF!</f>
        <v>#REF!</v>
      </c>
    </row>
    <row r="10" spans="1:12" ht="90" x14ac:dyDescent="0.25">
      <c r="F10" s="245"/>
      <c r="G10" s="246" t="s">
        <v>280</v>
      </c>
      <c r="K10" s="108" t="e">
        <f>#REF!</f>
        <v>#REF!</v>
      </c>
      <c r="L10" s="108" t="e">
        <f>#REF!</f>
        <v>#REF!</v>
      </c>
    </row>
    <row r="11" spans="1:12" ht="105" x14ac:dyDescent="0.25">
      <c r="G11" s="246" t="s">
        <v>281</v>
      </c>
      <c r="K11" s="108" t="e">
        <f>#REF!</f>
        <v>#REF!</v>
      </c>
      <c r="L11" s="108" t="e">
        <f>#REF!</f>
        <v>#REF!</v>
      </c>
    </row>
    <row r="12" spans="1:12" x14ac:dyDescent="0.25">
      <c r="K12" s="108" t="e">
        <f>#REF!</f>
        <v>#REF!</v>
      </c>
      <c r="L12" s="108" t="e">
        <f>#REF!</f>
        <v>#REF!</v>
      </c>
    </row>
    <row r="21" spans="2:2" x14ac:dyDescent="0.25">
      <c r="B21" s="247"/>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79998168889431442"/>
    <pageSetUpPr fitToPage="1"/>
  </sheetPr>
  <dimension ref="A1:N21"/>
  <sheetViews>
    <sheetView showGridLines="0" zoomScaleNormal="100" workbookViewId="0">
      <pane xSplit="2" ySplit="2" topLeftCell="C3" activePane="bottomRight" state="frozen"/>
      <selection pane="topRight" activeCell="S109" sqref="S109"/>
      <selection pane="bottomLeft" activeCell="S109" sqref="S109"/>
      <selection pane="bottomRight" activeCell="B8" sqref="B8"/>
    </sheetView>
  </sheetViews>
  <sheetFormatPr defaultRowHeight="15" x14ac:dyDescent="0.25"/>
  <cols>
    <col min="1" max="1" width="3.85546875" customWidth="1"/>
    <col min="2" max="4" width="10.7109375" customWidth="1"/>
    <col min="5" max="5" width="10.7109375" hidden="1" customWidth="1"/>
    <col min="6" max="7" width="33.7109375" style="4" customWidth="1"/>
    <col min="8" max="8" width="10.7109375" style="4" customWidth="1"/>
    <col min="9" max="10" width="10.7109375" customWidth="1"/>
    <col min="11" max="11" width="4.85546875" customWidth="1"/>
  </cols>
  <sheetData>
    <row r="1" spans="1:14" ht="21" x14ac:dyDescent="0.35">
      <c r="A1" s="93"/>
      <c r="B1" s="37"/>
      <c r="C1" s="37"/>
      <c r="D1" s="37"/>
      <c r="E1" s="37"/>
      <c r="F1" s="91"/>
      <c r="G1" s="91"/>
      <c r="H1" s="91"/>
      <c r="I1" s="37"/>
      <c r="J1" s="92"/>
      <c r="K1" s="37"/>
    </row>
    <row r="2" spans="1:14" s="2" customFormat="1" ht="30" customHeight="1" x14ac:dyDescent="0.35">
      <c r="A2" s="93"/>
      <c r="B2" s="269" t="s">
        <v>5</v>
      </c>
      <c r="C2" s="270"/>
      <c r="D2" s="270"/>
      <c r="E2" s="270"/>
      <c r="F2" s="270"/>
      <c r="G2" s="270"/>
      <c r="H2" s="270"/>
      <c r="I2" s="270"/>
      <c r="J2" s="271"/>
      <c r="K2" s="93"/>
    </row>
    <row r="3" spans="1:14" s="2" customFormat="1" ht="30" customHeight="1" x14ac:dyDescent="0.35">
      <c r="A3" s="93"/>
      <c r="B3" s="272" t="s">
        <v>6</v>
      </c>
      <c r="C3" s="273"/>
      <c r="D3" s="273"/>
      <c r="E3" s="248"/>
      <c r="F3" s="266">
        <f>Cover!C4</f>
        <v>0</v>
      </c>
      <c r="G3" s="267"/>
      <c r="H3" s="267"/>
      <c r="I3" s="267"/>
      <c r="J3" s="268"/>
      <c r="K3" s="93"/>
    </row>
    <row r="4" spans="1:14" s="22" customFormat="1" ht="30" customHeight="1" x14ac:dyDescent="0.35">
      <c r="A4" s="93"/>
      <c r="B4" s="276" t="s">
        <v>7</v>
      </c>
      <c r="C4" s="277"/>
      <c r="D4" s="278"/>
      <c r="E4" s="250"/>
      <c r="F4" s="279"/>
      <c r="G4" s="280"/>
      <c r="H4" s="280"/>
      <c r="I4" s="280"/>
      <c r="J4" s="281"/>
      <c r="K4" s="94"/>
    </row>
    <row r="5" spans="1:14" s="22" customFormat="1" ht="30" customHeight="1" x14ac:dyDescent="0.35">
      <c r="A5" s="93"/>
      <c r="B5" s="276" t="s">
        <v>8</v>
      </c>
      <c r="C5" s="277"/>
      <c r="D5" s="277"/>
      <c r="E5" s="249"/>
      <c r="F5" s="196">
        <f>SUM(E8:E19)</f>
        <v>0</v>
      </c>
      <c r="G5" s="99"/>
      <c r="H5" s="100"/>
      <c r="I5" s="100"/>
      <c r="J5" s="101"/>
      <c r="K5" s="94"/>
      <c r="N5" s="138"/>
    </row>
    <row r="6" spans="1:14" s="22" customFormat="1" ht="12" customHeight="1" thickBot="1" x14ac:dyDescent="0.4">
      <c r="A6" s="93"/>
      <c r="B6" s="97"/>
      <c r="C6" s="97"/>
      <c r="D6" s="23"/>
      <c r="E6" s="23"/>
      <c r="F6" s="24"/>
      <c r="G6" s="24"/>
      <c r="H6" s="24"/>
      <c r="I6" s="24"/>
      <c r="J6" s="98"/>
      <c r="K6" s="94"/>
    </row>
    <row r="7" spans="1:14" s="21" customFormat="1" ht="46.5" x14ac:dyDescent="0.35">
      <c r="A7" s="93"/>
      <c r="B7" s="27" t="s">
        <v>9</v>
      </c>
      <c r="C7" s="27" t="s">
        <v>10</v>
      </c>
      <c r="D7" s="27" t="s">
        <v>11</v>
      </c>
      <c r="E7" s="102" t="s">
        <v>12</v>
      </c>
      <c r="F7" s="28" t="s">
        <v>13</v>
      </c>
      <c r="G7" s="28" t="s">
        <v>14</v>
      </c>
      <c r="H7" s="29" t="s">
        <v>15</v>
      </c>
      <c r="I7" s="29" t="s">
        <v>16</v>
      </c>
      <c r="J7" s="29" t="s">
        <v>17</v>
      </c>
      <c r="K7" s="95"/>
    </row>
    <row r="8" spans="1:14" s="1" customFormat="1" ht="30" customHeight="1" x14ac:dyDescent="0.35">
      <c r="A8" s="93"/>
      <c r="B8" s="140"/>
      <c r="C8" s="136"/>
      <c r="D8" s="141"/>
      <c r="E8" s="103">
        <f t="shared" ref="E8:E10" si="0">IF(D8="Training",C8,0)</f>
        <v>0</v>
      </c>
      <c r="F8" s="20"/>
      <c r="G8" s="20"/>
      <c r="H8" s="3"/>
      <c r="I8" s="3"/>
      <c r="J8" s="134">
        <f t="shared" ref="J8:J19" si="1">H8*I8</f>
        <v>0</v>
      </c>
      <c r="K8" s="96"/>
    </row>
    <row r="9" spans="1:14" s="1" customFormat="1" ht="30" customHeight="1" x14ac:dyDescent="0.35">
      <c r="A9" s="93"/>
      <c r="B9" s="140"/>
      <c r="C9" s="136"/>
      <c r="D9" s="141"/>
      <c r="E9" s="103">
        <f t="shared" si="0"/>
        <v>0</v>
      </c>
      <c r="F9" s="20"/>
      <c r="G9" s="20"/>
      <c r="H9" s="3"/>
      <c r="I9" s="3"/>
      <c r="J9" s="134">
        <f t="shared" si="1"/>
        <v>0</v>
      </c>
      <c r="K9" s="96"/>
    </row>
    <row r="10" spans="1:14" s="1" customFormat="1" ht="30" customHeight="1" x14ac:dyDescent="0.35">
      <c r="A10" s="93"/>
      <c r="B10" s="140"/>
      <c r="C10" s="136"/>
      <c r="D10" s="141"/>
      <c r="E10" s="103">
        <f t="shared" si="0"/>
        <v>0</v>
      </c>
      <c r="F10" s="20"/>
      <c r="G10" s="20"/>
      <c r="H10" s="3"/>
      <c r="I10" s="3"/>
      <c r="J10" s="134">
        <f t="shared" si="1"/>
        <v>0</v>
      </c>
      <c r="K10" s="96"/>
    </row>
    <row r="11" spans="1:14" s="1" customFormat="1" ht="30" customHeight="1" x14ac:dyDescent="0.35">
      <c r="A11" s="93"/>
      <c r="B11" s="140"/>
      <c r="C11" s="136"/>
      <c r="D11" s="141"/>
      <c r="E11" s="103">
        <f t="shared" ref="E11:E16" si="2">IF(D11="Training",C11,0)</f>
        <v>0</v>
      </c>
      <c r="F11" s="20"/>
      <c r="G11" s="20"/>
      <c r="H11" s="3"/>
      <c r="I11" s="3"/>
      <c r="J11" s="134">
        <f t="shared" si="1"/>
        <v>0</v>
      </c>
      <c r="K11" s="96"/>
    </row>
    <row r="12" spans="1:14" s="1" customFormat="1" ht="30" customHeight="1" x14ac:dyDescent="0.35">
      <c r="A12" s="93"/>
      <c r="B12" s="140"/>
      <c r="C12" s="136"/>
      <c r="D12" s="141"/>
      <c r="E12" s="103">
        <f t="shared" si="2"/>
        <v>0</v>
      </c>
      <c r="F12" s="20"/>
      <c r="G12" s="20"/>
      <c r="H12" s="3"/>
      <c r="I12" s="3"/>
      <c r="J12" s="134">
        <f t="shared" si="1"/>
        <v>0</v>
      </c>
      <c r="K12" s="96"/>
    </row>
    <row r="13" spans="1:14" s="1" customFormat="1" ht="30" customHeight="1" x14ac:dyDescent="0.35">
      <c r="A13" s="93"/>
      <c r="B13" s="140"/>
      <c r="C13" s="136"/>
      <c r="D13" s="141"/>
      <c r="E13" s="103">
        <f t="shared" si="2"/>
        <v>0</v>
      </c>
      <c r="F13" s="20"/>
      <c r="G13" s="20"/>
      <c r="H13" s="3"/>
      <c r="I13" s="3"/>
      <c r="J13" s="134">
        <f t="shared" si="1"/>
        <v>0</v>
      </c>
      <c r="K13" s="96"/>
    </row>
    <row r="14" spans="1:14" s="1" customFormat="1" ht="30" customHeight="1" x14ac:dyDescent="0.35">
      <c r="A14" s="93"/>
      <c r="B14" s="140"/>
      <c r="C14" s="137"/>
      <c r="D14" s="141"/>
      <c r="E14" s="103">
        <f t="shared" si="2"/>
        <v>0</v>
      </c>
      <c r="F14" s="25"/>
      <c r="G14" s="25"/>
      <c r="H14" s="26"/>
      <c r="I14" s="26"/>
      <c r="J14" s="135">
        <f>H14*I14</f>
        <v>0</v>
      </c>
      <c r="K14" s="96"/>
    </row>
    <row r="15" spans="1:14" s="1" customFormat="1" ht="30" customHeight="1" x14ac:dyDescent="0.35">
      <c r="A15" s="93"/>
      <c r="B15" s="140"/>
      <c r="C15" s="137"/>
      <c r="D15" s="141"/>
      <c r="E15" s="103">
        <f t="shared" si="2"/>
        <v>0</v>
      </c>
      <c r="F15" s="25"/>
      <c r="G15" s="25"/>
      <c r="H15" s="26"/>
      <c r="I15" s="26"/>
      <c r="J15" s="135">
        <f t="shared" si="1"/>
        <v>0</v>
      </c>
      <c r="K15" s="96"/>
    </row>
    <row r="16" spans="1:14" s="1" customFormat="1" ht="30" customHeight="1" x14ac:dyDescent="0.35">
      <c r="A16" s="93"/>
      <c r="B16" s="140"/>
      <c r="C16" s="137"/>
      <c r="D16" s="141"/>
      <c r="E16" s="103">
        <f t="shared" si="2"/>
        <v>0</v>
      </c>
      <c r="F16" s="25"/>
      <c r="G16" s="25"/>
      <c r="H16" s="26"/>
      <c r="I16" s="26"/>
      <c r="J16" s="135">
        <f>H16*I16</f>
        <v>0</v>
      </c>
      <c r="K16" s="96"/>
    </row>
    <row r="17" spans="1:11" s="1" customFormat="1" ht="30" customHeight="1" x14ac:dyDescent="0.35">
      <c r="A17" s="93"/>
      <c r="B17" s="140"/>
      <c r="C17" s="137"/>
      <c r="D17" s="141"/>
      <c r="E17" s="103">
        <f>IF(D17="Training",C17,0)</f>
        <v>0</v>
      </c>
      <c r="F17" s="25"/>
      <c r="G17" s="25"/>
      <c r="H17" s="26"/>
      <c r="I17" s="26"/>
      <c r="J17" s="135">
        <f>H17*I17</f>
        <v>0</v>
      </c>
      <c r="K17" s="96"/>
    </row>
    <row r="18" spans="1:11" s="1" customFormat="1" ht="30" customHeight="1" x14ac:dyDescent="0.35">
      <c r="A18" s="93"/>
      <c r="B18" s="140"/>
      <c r="C18" s="137"/>
      <c r="D18" s="141"/>
      <c r="E18" s="103">
        <f>IF(D18="Training",C18,0)</f>
        <v>0</v>
      </c>
      <c r="F18" s="25"/>
      <c r="G18" s="25"/>
      <c r="H18" s="26"/>
      <c r="I18" s="26"/>
      <c r="J18" s="135">
        <f t="shared" si="1"/>
        <v>0</v>
      </c>
      <c r="K18" s="96"/>
    </row>
    <row r="19" spans="1:11" s="1" customFormat="1" ht="30" customHeight="1" x14ac:dyDescent="0.35">
      <c r="A19" s="93"/>
      <c r="B19" s="140"/>
      <c r="C19" s="137"/>
      <c r="D19" s="141"/>
      <c r="E19" s="103">
        <f>IF(D19="Training",C19,0)</f>
        <v>0</v>
      </c>
      <c r="F19" s="25"/>
      <c r="G19" s="25"/>
      <c r="H19" s="26"/>
      <c r="I19" s="26"/>
      <c r="J19" s="135">
        <f t="shared" si="1"/>
        <v>0</v>
      </c>
      <c r="K19" s="96"/>
    </row>
    <row r="20" spans="1:11" s="1" customFormat="1" ht="30" customHeight="1" x14ac:dyDescent="0.35">
      <c r="A20" s="93"/>
      <c r="B20" s="274" t="s">
        <v>18</v>
      </c>
      <c r="C20" s="275"/>
      <c r="D20" s="275"/>
      <c r="E20" s="275"/>
      <c r="F20" s="275"/>
      <c r="G20" s="275"/>
      <c r="H20" s="275"/>
      <c r="I20" s="275"/>
      <c r="J20" s="134">
        <f>SUM(J8:J19)</f>
        <v>0</v>
      </c>
      <c r="K20" s="96"/>
    </row>
    <row r="21" spans="1:11" ht="21" x14ac:dyDescent="0.35">
      <c r="A21" s="93"/>
      <c r="B21" s="37"/>
      <c r="C21" s="37"/>
      <c r="D21" s="37"/>
      <c r="E21" s="37"/>
      <c r="F21" s="91"/>
      <c r="G21" s="91"/>
      <c r="H21" s="91"/>
      <c r="I21" s="37"/>
      <c r="J21" s="92"/>
      <c r="K21" s="37"/>
    </row>
  </sheetData>
  <sheetProtection algorithmName="SHA-512" hashValue="ybMvLS/9Q5nPVfycwPCR2HjzJFfFXxGwbS8p7MJjuGKNNlag8U64BqG4D20NRE8dM4cuTkSU3UUf2YY7r6b87g==" saltValue="/o1M4ZCRJ0pJs9gLBgVzaA==" spinCount="100000" sheet="1" formatCells="0" formatRows="0" insertRows="0" deleteRows="0" selectLockedCells="1"/>
  <mergeCells count="7">
    <mergeCell ref="F3:J3"/>
    <mergeCell ref="B2:J2"/>
    <mergeCell ref="B3:D3"/>
    <mergeCell ref="B20:I20"/>
    <mergeCell ref="B5:D5"/>
    <mergeCell ref="B4:D4"/>
    <mergeCell ref="F4:J4"/>
  </mergeCells>
  <dataValidations count="1">
    <dataValidation type="list" allowBlank="1" showInputMessage="1" showErrorMessage="1" sqref="P10 D20:E20" xr:uid="{00000000-0002-0000-0700-000000000000}">
      <formula1>#REF!</formula1>
    </dataValidation>
  </dataValidations>
  <pageMargins left="0.25" right="0.25" top="0.5" bottom="0.5" header="0.3" footer="0.3"/>
  <pageSetup scale="95" fitToHeight="500" orientation="landscape" r:id="rId1"/>
  <headerFooter>
    <oddFooter>Page &amp;P of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notEqual" id="{9D60B126-E997-4304-9326-8DD7FA079370}">
            <xm:f>Cover!#REF!</xm:f>
            <x14:dxf>
              <fill>
                <patternFill>
                  <bgColor rgb="FFFF0000"/>
                </patternFill>
              </fill>
            </x14:dxf>
          </x14:cfRule>
          <xm:sqref>F5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FB3ED96-7B0D-48A4-8326-FAA6A8C42D42}">
          <x14:formula1>
            <xm:f>'DROP-DOWNS'!$B$2:$B$3</xm:f>
          </x14:formula1>
          <xm:sqref>F4:J4</xm:sqref>
        </x14:dataValidation>
        <x14:dataValidation type="list" allowBlank="1" showInputMessage="1" showErrorMessage="1" xr:uid="{E012F940-7BC0-4FC5-B602-1CCE54A259C0}">
          <x14:formula1>
            <xm:f>'DROP-DOWNS'!$C$2:$C$5</xm:f>
          </x14:formula1>
          <xm:sqref>B8:B19</xm:sqref>
        </x14:dataValidation>
        <x14:dataValidation type="list" allowBlank="1" showInputMessage="1" showErrorMessage="1" xr:uid="{FFC4474C-4493-47F2-BA1C-094F3B35647F}">
          <x14:formula1>
            <xm:f>'DROP-DOWNS'!$D$1:$D$7</xm:f>
          </x14:formula1>
          <xm:sqref>D8:D19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5A8F-2EFA-41B2-AFE6-FD12A86F1ACB}">
  <sheetPr codeName="Sheet9">
    <tabColor theme="3" tint="0.79998168889431442"/>
  </sheetPr>
  <dimension ref="A1:AN129"/>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15" customWidth="1"/>
    <col min="6" max="6" width="11.85546875" style="5" customWidth="1"/>
    <col min="7" max="8" width="11.85546875" style="4" customWidth="1"/>
    <col min="9" max="9" width="12.85546875" style="4" customWidth="1"/>
    <col min="10" max="10" width="11.85546875" style="4" customWidth="1"/>
    <col min="11" max="11" width="6.42578125" style="4" customWidth="1"/>
    <col min="12" max="12" width="9.5703125" style="112" customWidth="1"/>
    <col min="13" max="14" width="9.5703125" style="113" customWidth="1"/>
    <col min="15" max="15" width="9.5703125" style="112" customWidth="1"/>
    <col min="16" max="16" width="9.5703125" style="5" customWidth="1"/>
    <col min="17" max="17" width="9.5703125" customWidth="1"/>
    <col min="18" max="18" width="14" customWidth="1"/>
    <col min="19" max="19" width="3.42578125" style="148" customWidth="1"/>
    <col min="20" max="20" width="4.28515625" hidden="1" customWidth="1"/>
    <col min="21" max="21" width="15.7109375" hidden="1" customWidth="1"/>
    <col min="22" max="22" width="27.5703125" hidden="1" customWidth="1"/>
    <col min="23" max="23" width="17.28515625" hidden="1" customWidth="1"/>
    <col min="24" max="24" width="9.140625" hidden="1" customWidth="1"/>
    <col min="25" max="25" width="10.5703125" hidden="1" customWidth="1"/>
    <col min="26" max="26" width="9.140625" customWidth="1"/>
    <col min="27" max="27" width="10.5703125" bestFit="1" customWidth="1"/>
  </cols>
  <sheetData>
    <row r="1" spans="1:27" x14ac:dyDescent="0.25">
      <c r="A1" s="144"/>
      <c r="B1" s="144"/>
      <c r="C1" s="144"/>
      <c r="D1" s="144"/>
      <c r="E1" s="144"/>
      <c r="F1" s="144"/>
      <c r="G1" s="144"/>
      <c r="H1" s="144"/>
      <c r="I1" s="144"/>
      <c r="J1" s="144"/>
      <c r="K1" s="144"/>
      <c r="L1" s="144"/>
      <c r="M1" s="144"/>
      <c r="N1" s="144"/>
      <c r="O1" s="144"/>
      <c r="P1" s="144"/>
      <c r="Q1" s="144"/>
      <c r="R1" s="144"/>
      <c r="S1" s="144"/>
      <c r="T1" s="145"/>
      <c r="U1" s="145"/>
      <c r="V1" s="145"/>
      <c r="W1" s="145"/>
    </row>
    <row r="2" spans="1:27" ht="29.45" customHeight="1" x14ac:dyDescent="0.25">
      <c r="A2" s="144"/>
      <c r="B2" s="295">
        <f>Cover!C4</f>
        <v>0</v>
      </c>
      <c r="C2" s="296"/>
      <c r="D2" s="296"/>
      <c r="E2" s="296"/>
      <c r="F2" s="296"/>
      <c r="G2" s="296"/>
      <c r="H2" s="296"/>
      <c r="I2" s="296"/>
      <c r="J2" s="296"/>
      <c r="K2" s="296"/>
      <c r="L2" s="296"/>
      <c r="M2" s="296"/>
      <c r="N2" s="296"/>
      <c r="O2" s="296"/>
      <c r="P2" s="296"/>
      <c r="Q2" s="296"/>
      <c r="R2" s="297"/>
      <c r="S2" s="144"/>
      <c r="T2" s="145"/>
      <c r="U2" s="145"/>
      <c r="V2" s="145"/>
      <c r="W2" s="145"/>
    </row>
    <row r="3" spans="1:27" ht="29.45" customHeight="1" x14ac:dyDescent="0.25">
      <c r="A3" s="144"/>
      <c r="B3" s="295">
        <f>'MassSTEP Class Plan'!F4</f>
        <v>0</v>
      </c>
      <c r="C3" s="296"/>
      <c r="D3" s="296"/>
      <c r="E3" s="296"/>
      <c r="F3" s="296"/>
      <c r="G3" s="296"/>
      <c r="H3" s="296"/>
      <c r="I3" s="296"/>
      <c r="J3" s="296"/>
      <c r="K3" s="296"/>
      <c r="L3" s="296"/>
      <c r="M3" s="296"/>
      <c r="N3" s="296"/>
      <c r="O3" s="296"/>
      <c r="P3" s="296"/>
      <c r="Q3" s="296"/>
      <c r="R3" s="297"/>
      <c r="S3" s="144"/>
      <c r="T3" s="145"/>
      <c r="U3" s="145"/>
      <c r="V3" s="145"/>
      <c r="W3" s="145"/>
    </row>
    <row r="4" spans="1:27" ht="29.45" customHeight="1" x14ac:dyDescent="0.25">
      <c r="A4" s="144"/>
      <c r="B4" s="298" t="s">
        <v>19</v>
      </c>
      <c r="C4" s="299"/>
      <c r="D4" s="299"/>
      <c r="E4" s="299"/>
      <c r="F4" s="299"/>
      <c r="G4" s="299"/>
      <c r="H4" s="299"/>
      <c r="I4" s="299"/>
      <c r="J4" s="299"/>
      <c r="K4" s="299"/>
      <c r="L4" s="299"/>
      <c r="M4" s="299"/>
      <c r="N4" s="299"/>
      <c r="O4" s="299"/>
      <c r="P4" s="299"/>
      <c r="Q4" s="299"/>
      <c r="R4" s="300"/>
      <c r="S4" s="144"/>
      <c r="T4" s="145"/>
      <c r="U4" s="145"/>
      <c r="V4" s="145"/>
      <c r="W4" s="145"/>
    </row>
    <row r="5" spans="1:27" ht="11.25" customHeight="1" x14ac:dyDescent="0.25">
      <c r="A5" s="144"/>
      <c r="B5" s="154"/>
      <c r="C5" s="154"/>
      <c r="D5" s="154"/>
      <c r="E5" s="154"/>
      <c r="F5" s="154"/>
      <c r="G5" s="154"/>
      <c r="H5" s="154"/>
      <c r="I5" s="154"/>
      <c r="J5" s="154"/>
      <c r="K5" s="154"/>
      <c r="L5" s="154"/>
      <c r="M5" s="154"/>
      <c r="N5" s="154"/>
      <c r="O5" s="154"/>
      <c r="P5" s="154"/>
      <c r="Q5" s="154"/>
      <c r="R5" s="154"/>
      <c r="S5" s="144"/>
      <c r="T5" s="145"/>
      <c r="U5" s="145"/>
      <c r="V5" s="145"/>
      <c r="W5" s="145"/>
    </row>
    <row r="6" spans="1:27" ht="30" customHeight="1" x14ac:dyDescent="0.25">
      <c r="A6" s="144"/>
      <c r="B6" s="301" t="str">
        <f>IF(Cover!C13="","If approved, enter the indirect cost rate on cover page", "DESE Approved Indirect Cost Rate")</f>
        <v>If approved, enter the indirect cost rate on cover page</v>
      </c>
      <c r="C6" s="302"/>
      <c r="D6" s="303"/>
      <c r="E6" s="156">
        <f>Cover!C13</f>
        <v>0</v>
      </c>
      <c r="F6" s="154"/>
      <c r="G6" s="154"/>
      <c r="H6" s="154"/>
      <c r="I6" s="154"/>
      <c r="J6" s="154"/>
      <c r="K6" s="154"/>
      <c r="L6" s="154"/>
      <c r="M6" s="154"/>
      <c r="N6" s="144"/>
      <c r="O6" s="144"/>
      <c r="P6" s="144"/>
      <c r="Q6" s="144"/>
      <c r="R6" s="144"/>
      <c r="S6" s="144"/>
      <c r="T6" s="145"/>
    </row>
    <row r="7" spans="1:27" ht="8.25" customHeight="1" x14ac:dyDescent="0.25">
      <c r="A7" s="144"/>
      <c r="B7" s="154"/>
      <c r="C7" s="154"/>
      <c r="D7" s="37"/>
      <c r="E7" s="154"/>
      <c r="F7" s="154"/>
      <c r="G7" s="154"/>
      <c r="H7" s="154"/>
      <c r="I7" s="154"/>
      <c r="J7" s="154"/>
      <c r="K7" s="154"/>
      <c r="L7" s="154"/>
      <c r="M7" s="154"/>
      <c r="N7" s="154"/>
      <c r="O7" s="154"/>
      <c r="P7" s="154"/>
      <c r="Q7" s="154"/>
      <c r="R7" s="154"/>
      <c r="S7" s="144"/>
      <c r="T7" s="145"/>
      <c r="U7" s="145"/>
      <c r="V7" s="145"/>
      <c r="W7" s="145"/>
    </row>
    <row r="8" spans="1:27" ht="9" customHeight="1" x14ac:dyDescent="0.25">
      <c r="A8" s="144"/>
      <c r="B8" s="154"/>
      <c r="C8" s="154"/>
      <c r="D8" s="154"/>
      <c r="E8" s="154"/>
      <c r="F8" s="154"/>
      <c r="G8" s="154"/>
      <c r="H8" s="154"/>
      <c r="I8" s="154"/>
      <c r="J8" s="154"/>
      <c r="K8" s="154"/>
      <c r="L8" s="154"/>
      <c r="M8" s="154"/>
      <c r="N8" s="154"/>
      <c r="O8" s="154"/>
      <c r="P8" s="154"/>
      <c r="Q8" s="154"/>
      <c r="R8" s="154"/>
      <c r="S8" s="144"/>
      <c r="T8" s="145"/>
      <c r="U8" s="145"/>
      <c r="V8" s="145"/>
      <c r="W8" s="145"/>
    </row>
    <row r="9" spans="1:27" ht="15.75" customHeight="1" x14ac:dyDescent="0.25">
      <c r="A9" s="144"/>
      <c r="B9" s="282" t="s">
        <v>20</v>
      </c>
      <c r="C9" s="283"/>
      <c r="D9" s="283"/>
      <c r="E9" s="283"/>
      <c r="F9" s="283"/>
      <c r="G9" s="283"/>
      <c r="H9" s="283"/>
      <c r="I9" s="283"/>
      <c r="J9" s="283"/>
      <c r="K9" s="283"/>
      <c r="L9" s="283"/>
      <c r="M9" s="283"/>
      <c r="N9" s="283"/>
      <c r="O9" s="283"/>
      <c r="P9" s="283"/>
      <c r="Q9" s="283"/>
      <c r="R9" s="284"/>
      <c r="S9" s="144"/>
      <c r="T9" s="145"/>
      <c r="U9" s="145"/>
      <c r="V9" s="146" t="s">
        <v>21</v>
      </c>
      <c r="W9" s="145"/>
    </row>
    <row r="10" spans="1:27" ht="39.950000000000003" customHeight="1" x14ac:dyDescent="0.25">
      <c r="A10" s="144"/>
      <c r="B10" s="285" t="s">
        <v>22</v>
      </c>
      <c r="C10" s="286"/>
      <c r="D10" s="285" t="s">
        <v>23</v>
      </c>
      <c r="E10" s="287"/>
      <c r="F10" s="287"/>
      <c r="G10" s="287"/>
      <c r="H10" s="287"/>
      <c r="I10" s="287"/>
      <c r="J10" s="287"/>
      <c r="K10" s="286"/>
      <c r="L10" s="157" t="s">
        <v>24</v>
      </c>
      <c r="M10" s="157" t="s">
        <v>25</v>
      </c>
      <c r="N10" s="157" t="s">
        <v>26</v>
      </c>
      <c r="O10" s="157" t="s">
        <v>27</v>
      </c>
      <c r="P10" s="157" t="s">
        <v>28</v>
      </c>
      <c r="Q10" s="157" t="s">
        <v>29</v>
      </c>
      <c r="R10" s="157" t="s">
        <v>30</v>
      </c>
      <c r="S10" s="144"/>
      <c r="T10" s="145"/>
      <c r="U10" s="145"/>
      <c r="V10" s="146"/>
      <c r="W10" s="145"/>
    </row>
    <row r="11" spans="1:27" ht="39.950000000000003" customHeight="1" x14ac:dyDescent="0.25">
      <c r="A11" s="144"/>
      <c r="B11" s="288"/>
      <c r="C11" s="289"/>
      <c r="D11" s="290"/>
      <c r="E11" s="291"/>
      <c r="F11" s="291"/>
      <c r="G11" s="291"/>
      <c r="H11" s="291"/>
      <c r="I11" s="291"/>
      <c r="J11" s="291"/>
      <c r="K11" s="292"/>
      <c r="L11" s="116"/>
      <c r="M11" s="117"/>
      <c r="N11" s="195"/>
      <c r="O11" s="150"/>
      <c r="P11" s="118" t="str">
        <f>IF(N11="","",(L11/N11))</f>
        <v/>
      </c>
      <c r="Q11" s="119">
        <f>O11*R11</f>
        <v>0</v>
      </c>
      <c r="R11" s="120">
        <f>ROUND(L11*M11,2)</f>
        <v>0</v>
      </c>
      <c r="S11" s="144"/>
      <c r="T11" s="145"/>
      <c r="U11" s="145"/>
      <c r="V11" s="146">
        <f>Q11+R11</f>
        <v>0</v>
      </c>
      <c r="W11" s="145"/>
      <c r="AA11" s="107"/>
    </row>
    <row r="12" spans="1:27" ht="39.950000000000003" customHeight="1" x14ac:dyDescent="0.25">
      <c r="A12" s="144"/>
      <c r="B12" s="293"/>
      <c r="C12" s="294"/>
      <c r="D12" s="290"/>
      <c r="E12" s="291"/>
      <c r="F12" s="291"/>
      <c r="G12" s="291"/>
      <c r="H12" s="291"/>
      <c r="I12" s="291"/>
      <c r="J12" s="291"/>
      <c r="K12" s="292"/>
      <c r="L12" s="116"/>
      <c r="M12" s="117"/>
      <c r="N12" s="195"/>
      <c r="O12" s="150"/>
      <c r="P12" s="118" t="str">
        <f>IF(N12="","",(L12/N12))</f>
        <v/>
      </c>
      <c r="Q12" s="119">
        <f>O12*R12</f>
        <v>0</v>
      </c>
      <c r="R12" s="120">
        <f t="shared" ref="R12:R14" si="0">ROUND(L12*M12,2)</f>
        <v>0</v>
      </c>
      <c r="S12" s="144"/>
      <c r="T12" s="145"/>
      <c r="U12" s="145"/>
      <c r="V12" s="146">
        <f>Q12+R12</f>
        <v>0</v>
      </c>
      <c r="W12" s="145"/>
      <c r="AA12" s="107"/>
    </row>
    <row r="13" spans="1:27" ht="39.950000000000003" customHeight="1" x14ac:dyDescent="0.25">
      <c r="A13" s="144"/>
      <c r="B13" s="293"/>
      <c r="C13" s="294"/>
      <c r="D13" s="290"/>
      <c r="E13" s="291"/>
      <c r="F13" s="291"/>
      <c r="G13" s="291"/>
      <c r="H13" s="291"/>
      <c r="I13" s="291"/>
      <c r="J13" s="291"/>
      <c r="K13" s="292"/>
      <c r="L13" s="116"/>
      <c r="M13" s="117"/>
      <c r="N13" s="195"/>
      <c r="O13" s="150"/>
      <c r="P13" s="118" t="str">
        <f>IF(N13="","",(L13/N13))</f>
        <v/>
      </c>
      <c r="Q13" s="119">
        <f>O13*R13</f>
        <v>0</v>
      </c>
      <c r="R13" s="120">
        <f t="shared" si="0"/>
        <v>0</v>
      </c>
      <c r="S13" s="144"/>
      <c r="T13" s="145"/>
      <c r="U13" s="145"/>
      <c r="V13" s="146">
        <f>Q13+R13</f>
        <v>0</v>
      </c>
      <c r="W13" s="145"/>
      <c r="AA13" s="107"/>
    </row>
    <row r="14" spans="1:27" ht="39.950000000000003" customHeight="1" x14ac:dyDescent="0.25">
      <c r="A14" s="144"/>
      <c r="B14" s="293"/>
      <c r="C14" s="294"/>
      <c r="D14" s="290"/>
      <c r="E14" s="291"/>
      <c r="F14" s="291"/>
      <c r="G14" s="291"/>
      <c r="H14" s="291"/>
      <c r="I14" s="291"/>
      <c r="J14" s="291"/>
      <c r="K14" s="292"/>
      <c r="L14" s="116"/>
      <c r="M14" s="117"/>
      <c r="N14" s="195"/>
      <c r="O14" s="150"/>
      <c r="P14" s="118" t="str">
        <f>IF(N14="","",(L14/N14))</f>
        <v/>
      </c>
      <c r="Q14" s="119">
        <f>O14*R14</f>
        <v>0</v>
      </c>
      <c r="R14" s="120">
        <f t="shared" si="0"/>
        <v>0</v>
      </c>
      <c r="S14" s="144"/>
      <c r="T14" s="145"/>
      <c r="U14" s="145"/>
      <c r="V14" s="146">
        <f>Q14+R14</f>
        <v>0</v>
      </c>
      <c r="W14" s="145"/>
      <c r="AA14" s="107"/>
    </row>
    <row r="15" spans="1:27" ht="18.600000000000001" customHeight="1" x14ac:dyDescent="0.25">
      <c r="A15" s="144"/>
      <c r="B15" s="304" t="s">
        <v>31</v>
      </c>
      <c r="C15" s="305"/>
      <c r="D15" s="305"/>
      <c r="E15" s="305"/>
      <c r="F15" s="305"/>
      <c r="G15" s="305"/>
      <c r="H15" s="305"/>
      <c r="I15" s="305"/>
      <c r="J15" s="305"/>
      <c r="K15" s="305"/>
      <c r="L15" s="305"/>
      <c r="M15" s="305"/>
      <c r="N15" s="305"/>
      <c r="O15" s="306"/>
      <c r="P15" s="121">
        <f>SUM(P11:P14)</f>
        <v>0</v>
      </c>
      <c r="Q15" s="122">
        <f>SUM(Q11:Q14)</f>
        <v>0</v>
      </c>
      <c r="R15" s="123">
        <f>ROUND(SUM(R11:R14),0)</f>
        <v>0</v>
      </c>
      <c r="S15" s="144"/>
      <c r="T15" s="145"/>
      <c r="U15" s="145">
        <f>R15+Q15</f>
        <v>0</v>
      </c>
      <c r="V15" s="146"/>
      <c r="W15" s="145"/>
      <c r="X15" s="108"/>
      <c r="Y15" s="108">
        <f>R15</f>
        <v>0</v>
      </c>
    </row>
    <row r="16" spans="1:27" ht="15.75" customHeight="1" x14ac:dyDescent="0.25">
      <c r="A16" s="144"/>
      <c r="B16" s="282" t="s">
        <v>32</v>
      </c>
      <c r="C16" s="283"/>
      <c r="D16" s="283"/>
      <c r="E16" s="283"/>
      <c r="F16" s="283"/>
      <c r="G16" s="283"/>
      <c r="H16" s="283"/>
      <c r="I16" s="283"/>
      <c r="J16" s="283"/>
      <c r="K16" s="283"/>
      <c r="L16" s="283"/>
      <c r="M16" s="283"/>
      <c r="N16" s="283"/>
      <c r="O16" s="283"/>
      <c r="P16" s="283"/>
      <c r="Q16" s="283"/>
      <c r="R16" s="284"/>
      <c r="S16" s="144"/>
      <c r="T16" s="145"/>
      <c r="U16" s="145"/>
      <c r="V16" s="146"/>
      <c r="W16" s="145"/>
    </row>
    <row r="17" spans="1:27" ht="39.950000000000003" customHeight="1" x14ac:dyDescent="0.25">
      <c r="A17" s="144"/>
      <c r="B17" s="285" t="s">
        <v>22</v>
      </c>
      <c r="C17" s="286"/>
      <c r="D17" s="285" t="s">
        <v>33</v>
      </c>
      <c r="E17" s="287"/>
      <c r="F17" s="287"/>
      <c r="G17" s="287"/>
      <c r="H17" s="287"/>
      <c r="I17" s="287"/>
      <c r="J17" s="287"/>
      <c r="K17" s="286"/>
      <c r="L17" s="157" t="s">
        <v>24</v>
      </c>
      <c r="M17" s="157" t="s">
        <v>25</v>
      </c>
      <c r="N17" s="157" t="s">
        <v>26</v>
      </c>
      <c r="O17" s="157" t="s">
        <v>27</v>
      </c>
      <c r="P17" s="157" t="s">
        <v>28</v>
      </c>
      <c r="Q17" s="157" t="s">
        <v>34</v>
      </c>
      <c r="R17" s="157" t="s">
        <v>30</v>
      </c>
      <c r="S17" s="144"/>
      <c r="T17" s="145"/>
      <c r="U17" s="145"/>
      <c r="V17" s="146"/>
      <c r="W17" s="145"/>
    </row>
    <row r="18" spans="1:27" ht="39.950000000000003" customHeight="1" x14ac:dyDescent="0.25">
      <c r="A18" s="144"/>
      <c r="B18" s="293"/>
      <c r="C18" s="294"/>
      <c r="D18" s="290"/>
      <c r="E18" s="291"/>
      <c r="F18" s="291"/>
      <c r="G18" s="291"/>
      <c r="H18" s="291"/>
      <c r="I18" s="291"/>
      <c r="J18" s="291"/>
      <c r="K18" s="292"/>
      <c r="L18" s="116"/>
      <c r="M18" s="117"/>
      <c r="N18" s="195"/>
      <c r="O18" s="150"/>
      <c r="P18" s="118" t="str">
        <f t="shared" ref="P18:P42" si="1">IF(N18="","",(L18/N18))</f>
        <v/>
      </c>
      <c r="Q18" s="119">
        <f t="shared" ref="Q18:Q42" si="2">O18*R18</f>
        <v>0</v>
      </c>
      <c r="R18" s="120">
        <f t="shared" ref="R18:R42" si="3">ROUND(L18*M18,2)</f>
        <v>0</v>
      </c>
      <c r="S18" s="144"/>
      <c r="T18" s="145"/>
      <c r="U18" s="145"/>
      <c r="V18" s="146">
        <f t="shared" ref="V18:V42" si="4">Q18+R18</f>
        <v>0</v>
      </c>
      <c r="W18" s="145"/>
    </row>
    <row r="19" spans="1:27" ht="39.950000000000003" customHeight="1" x14ac:dyDescent="0.25">
      <c r="A19" s="144"/>
      <c r="B19" s="293"/>
      <c r="C19" s="294"/>
      <c r="D19" s="290"/>
      <c r="E19" s="291"/>
      <c r="F19" s="291"/>
      <c r="G19" s="291"/>
      <c r="H19" s="291"/>
      <c r="I19" s="291"/>
      <c r="J19" s="291"/>
      <c r="K19" s="292"/>
      <c r="L19" s="116"/>
      <c r="M19" s="117"/>
      <c r="N19" s="195"/>
      <c r="O19" s="150"/>
      <c r="P19" s="118" t="str">
        <f t="shared" si="1"/>
        <v/>
      </c>
      <c r="Q19" s="119">
        <f t="shared" si="2"/>
        <v>0</v>
      </c>
      <c r="R19" s="120">
        <f t="shared" si="3"/>
        <v>0</v>
      </c>
      <c r="S19" s="144"/>
      <c r="T19" s="145"/>
      <c r="U19" s="145" t="s">
        <v>35</v>
      </c>
      <c r="V19" s="146">
        <f t="shared" si="4"/>
        <v>0</v>
      </c>
      <c r="W19" s="145"/>
      <c r="AA19" s="107"/>
    </row>
    <row r="20" spans="1:27" ht="39.950000000000003" customHeight="1" x14ac:dyDescent="0.25">
      <c r="A20" s="144"/>
      <c r="B20" s="293"/>
      <c r="C20" s="294"/>
      <c r="D20" s="290"/>
      <c r="E20" s="291"/>
      <c r="F20" s="291"/>
      <c r="G20" s="291"/>
      <c r="H20" s="291"/>
      <c r="I20" s="291"/>
      <c r="J20" s="291"/>
      <c r="K20" s="292"/>
      <c r="L20" s="116"/>
      <c r="M20" s="117"/>
      <c r="N20" s="195"/>
      <c r="O20" s="150"/>
      <c r="P20" s="118" t="str">
        <f t="shared" si="1"/>
        <v/>
      </c>
      <c r="Q20" s="119">
        <f t="shared" si="2"/>
        <v>0</v>
      </c>
      <c r="R20" s="120">
        <f t="shared" si="3"/>
        <v>0</v>
      </c>
      <c r="S20" s="144"/>
      <c r="T20" s="145"/>
      <c r="U20" s="145"/>
      <c r="V20" s="146">
        <f t="shared" si="4"/>
        <v>0</v>
      </c>
      <c r="W20" s="145"/>
    </row>
    <row r="21" spans="1:27" ht="39.950000000000003" customHeight="1" x14ac:dyDescent="0.25">
      <c r="A21" s="144"/>
      <c r="B21" s="293"/>
      <c r="C21" s="294"/>
      <c r="D21" s="290"/>
      <c r="E21" s="291"/>
      <c r="F21" s="291"/>
      <c r="G21" s="291"/>
      <c r="H21" s="291"/>
      <c r="I21" s="291"/>
      <c r="J21" s="291"/>
      <c r="K21" s="292"/>
      <c r="L21" s="116"/>
      <c r="M21" s="117"/>
      <c r="N21" s="195"/>
      <c r="O21" s="150"/>
      <c r="P21" s="118" t="str">
        <f t="shared" si="1"/>
        <v/>
      </c>
      <c r="Q21" s="119">
        <f t="shared" si="2"/>
        <v>0</v>
      </c>
      <c r="R21" s="120">
        <f t="shared" si="3"/>
        <v>0</v>
      </c>
      <c r="S21" s="144"/>
      <c r="T21" s="145"/>
      <c r="U21" s="145" t="s">
        <v>35</v>
      </c>
      <c r="V21" s="146">
        <f t="shared" si="4"/>
        <v>0</v>
      </c>
      <c r="W21" s="145"/>
      <c r="AA21" s="107"/>
    </row>
    <row r="22" spans="1:27" ht="39.950000000000003" customHeight="1" x14ac:dyDescent="0.25">
      <c r="A22" s="144"/>
      <c r="B22" s="293"/>
      <c r="C22" s="294"/>
      <c r="D22" s="290"/>
      <c r="E22" s="291"/>
      <c r="F22" s="291"/>
      <c r="G22" s="291"/>
      <c r="H22" s="291"/>
      <c r="I22" s="291"/>
      <c r="J22" s="291"/>
      <c r="K22" s="292"/>
      <c r="L22" s="116"/>
      <c r="M22" s="117"/>
      <c r="N22" s="195"/>
      <c r="O22" s="150"/>
      <c r="P22" s="118" t="str">
        <f t="shared" si="1"/>
        <v/>
      </c>
      <c r="Q22" s="119">
        <f t="shared" si="2"/>
        <v>0</v>
      </c>
      <c r="R22" s="120">
        <f t="shared" si="3"/>
        <v>0</v>
      </c>
      <c r="S22" s="144"/>
      <c r="T22" s="145"/>
      <c r="U22" s="145"/>
      <c r="V22" s="146">
        <f t="shared" si="4"/>
        <v>0</v>
      </c>
      <c r="W22" s="145"/>
    </row>
    <row r="23" spans="1:27" ht="39.950000000000003" customHeight="1" x14ac:dyDescent="0.25">
      <c r="A23" s="144"/>
      <c r="B23" s="293"/>
      <c r="C23" s="294"/>
      <c r="D23" s="290"/>
      <c r="E23" s="291"/>
      <c r="F23" s="291"/>
      <c r="G23" s="291"/>
      <c r="H23" s="291"/>
      <c r="I23" s="291"/>
      <c r="J23" s="291"/>
      <c r="K23" s="292"/>
      <c r="L23" s="116"/>
      <c r="M23" s="117"/>
      <c r="N23" s="195"/>
      <c r="O23" s="150"/>
      <c r="P23" s="118" t="str">
        <f t="shared" si="1"/>
        <v/>
      </c>
      <c r="Q23" s="119">
        <f t="shared" si="2"/>
        <v>0</v>
      </c>
      <c r="R23" s="120">
        <f t="shared" si="3"/>
        <v>0</v>
      </c>
      <c r="S23" s="144"/>
      <c r="T23" s="145"/>
      <c r="U23" s="145" t="s">
        <v>35</v>
      </c>
      <c r="V23" s="146">
        <f t="shared" si="4"/>
        <v>0</v>
      </c>
      <c r="W23" s="145"/>
      <c r="AA23" s="107"/>
    </row>
    <row r="24" spans="1:27" ht="39.950000000000003" customHeight="1" x14ac:dyDescent="0.25">
      <c r="A24" s="144"/>
      <c r="B24" s="293"/>
      <c r="C24" s="294"/>
      <c r="D24" s="290"/>
      <c r="E24" s="291"/>
      <c r="F24" s="291"/>
      <c r="G24" s="291"/>
      <c r="H24" s="291"/>
      <c r="I24" s="291"/>
      <c r="J24" s="291"/>
      <c r="K24" s="292"/>
      <c r="L24" s="116"/>
      <c r="M24" s="117"/>
      <c r="N24" s="195"/>
      <c r="O24" s="150"/>
      <c r="P24" s="118" t="str">
        <f t="shared" si="1"/>
        <v/>
      </c>
      <c r="Q24" s="119">
        <f t="shared" si="2"/>
        <v>0</v>
      </c>
      <c r="R24" s="120">
        <f t="shared" si="3"/>
        <v>0</v>
      </c>
      <c r="S24" s="144"/>
      <c r="T24" s="145"/>
      <c r="U24" s="145"/>
      <c r="V24" s="146">
        <f t="shared" si="4"/>
        <v>0</v>
      </c>
      <c r="W24" s="145"/>
    </row>
    <row r="25" spans="1:27" ht="39.950000000000003" customHeight="1" x14ac:dyDescent="0.25">
      <c r="A25" s="144"/>
      <c r="B25" s="293"/>
      <c r="C25" s="294"/>
      <c r="D25" s="290"/>
      <c r="E25" s="291"/>
      <c r="F25" s="291"/>
      <c r="G25" s="291"/>
      <c r="H25" s="291"/>
      <c r="I25" s="291"/>
      <c r="J25" s="291"/>
      <c r="K25" s="292"/>
      <c r="L25" s="116"/>
      <c r="M25" s="117"/>
      <c r="N25" s="195"/>
      <c r="O25" s="150"/>
      <c r="P25" s="118" t="str">
        <f t="shared" si="1"/>
        <v/>
      </c>
      <c r="Q25" s="119">
        <f t="shared" si="2"/>
        <v>0</v>
      </c>
      <c r="R25" s="120">
        <f t="shared" si="3"/>
        <v>0</v>
      </c>
      <c r="S25" s="144"/>
      <c r="T25" s="145"/>
      <c r="U25" s="145"/>
      <c r="V25" s="146">
        <f t="shared" si="4"/>
        <v>0</v>
      </c>
      <c r="W25" s="145"/>
    </row>
    <row r="26" spans="1:27" ht="39.950000000000003" customHeight="1" x14ac:dyDescent="0.25">
      <c r="A26" s="144"/>
      <c r="B26" s="293"/>
      <c r="C26" s="294"/>
      <c r="D26" s="290"/>
      <c r="E26" s="291"/>
      <c r="F26" s="291"/>
      <c r="G26" s="291"/>
      <c r="H26" s="291"/>
      <c r="I26" s="291"/>
      <c r="J26" s="291"/>
      <c r="K26" s="292"/>
      <c r="L26" s="116"/>
      <c r="M26" s="117"/>
      <c r="N26" s="195"/>
      <c r="O26" s="150"/>
      <c r="P26" s="118" t="str">
        <f t="shared" si="1"/>
        <v/>
      </c>
      <c r="Q26" s="119">
        <f t="shared" si="2"/>
        <v>0</v>
      </c>
      <c r="R26" s="120">
        <f t="shared" si="3"/>
        <v>0</v>
      </c>
      <c r="S26" s="144"/>
      <c r="T26" s="145"/>
      <c r="U26" s="145" t="s">
        <v>35</v>
      </c>
      <c r="V26" s="146">
        <f t="shared" si="4"/>
        <v>0</v>
      </c>
      <c r="W26" s="145"/>
      <c r="AA26" s="107"/>
    </row>
    <row r="27" spans="1:27" ht="39.950000000000003" customHeight="1" x14ac:dyDescent="0.25">
      <c r="A27" s="144"/>
      <c r="B27" s="293"/>
      <c r="C27" s="294"/>
      <c r="D27" s="290"/>
      <c r="E27" s="291"/>
      <c r="F27" s="291"/>
      <c r="G27" s="291"/>
      <c r="H27" s="291"/>
      <c r="I27" s="291"/>
      <c r="J27" s="291"/>
      <c r="K27" s="292"/>
      <c r="L27" s="116"/>
      <c r="M27" s="117"/>
      <c r="N27" s="195"/>
      <c r="O27" s="150"/>
      <c r="P27" s="118" t="str">
        <f t="shared" si="1"/>
        <v/>
      </c>
      <c r="Q27" s="119">
        <f t="shared" si="2"/>
        <v>0</v>
      </c>
      <c r="R27" s="120">
        <f t="shared" si="3"/>
        <v>0</v>
      </c>
      <c r="S27" s="144"/>
      <c r="T27" s="145"/>
      <c r="U27" s="145"/>
      <c r="V27" s="146">
        <f t="shared" si="4"/>
        <v>0</v>
      </c>
      <c r="W27" s="145"/>
    </row>
    <row r="28" spans="1:27" ht="39.950000000000003" customHeight="1" x14ac:dyDescent="0.25">
      <c r="A28" s="144"/>
      <c r="B28" s="293"/>
      <c r="C28" s="294"/>
      <c r="D28" s="290"/>
      <c r="E28" s="291"/>
      <c r="F28" s="291"/>
      <c r="G28" s="291"/>
      <c r="H28" s="291"/>
      <c r="I28" s="291"/>
      <c r="J28" s="291"/>
      <c r="K28" s="292"/>
      <c r="L28" s="116"/>
      <c r="M28" s="117"/>
      <c r="N28" s="195"/>
      <c r="O28" s="150"/>
      <c r="P28" s="118" t="str">
        <f t="shared" si="1"/>
        <v/>
      </c>
      <c r="Q28" s="119">
        <f t="shared" si="2"/>
        <v>0</v>
      </c>
      <c r="R28" s="120">
        <f t="shared" si="3"/>
        <v>0</v>
      </c>
      <c r="S28" s="144"/>
      <c r="T28" s="145"/>
      <c r="U28" s="145" t="s">
        <v>35</v>
      </c>
      <c r="V28" s="146">
        <f t="shared" si="4"/>
        <v>0</v>
      </c>
      <c r="W28" s="145"/>
      <c r="AA28" s="107"/>
    </row>
    <row r="29" spans="1:27" ht="39.950000000000003" customHeight="1" x14ac:dyDescent="0.25">
      <c r="A29" s="144"/>
      <c r="B29" s="293"/>
      <c r="C29" s="294"/>
      <c r="D29" s="290"/>
      <c r="E29" s="291"/>
      <c r="F29" s="291"/>
      <c r="G29" s="291"/>
      <c r="H29" s="291"/>
      <c r="I29" s="291"/>
      <c r="J29" s="291"/>
      <c r="K29" s="292"/>
      <c r="L29" s="116"/>
      <c r="M29" s="117"/>
      <c r="N29" s="195"/>
      <c r="O29" s="150"/>
      <c r="P29" s="118" t="str">
        <f t="shared" si="1"/>
        <v/>
      </c>
      <c r="Q29" s="119">
        <f t="shared" si="2"/>
        <v>0</v>
      </c>
      <c r="R29" s="120">
        <f t="shared" si="3"/>
        <v>0</v>
      </c>
      <c r="S29" s="144"/>
      <c r="T29" s="145"/>
      <c r="U29" s="145"/>
      <c r="V29" s="146">
        <f t="shared" si="4"/>
        <v>0</v>
      </c>
      <c r="W29" s="145"/>
    </row>
    <row r="30" spans="1:27" ht="39.950000000000003" customHeight="1" x14ac:dyDescent="0.25">
      <c r="A30" s="144"/>
      <c r="B30" s="293"/>
      <c r="C30" s="294"/>
      <c r="D30" s="290"/>
      <c r="E30" s="291"/>
      <c r="F30" s="291"/>
      <c r="G30" s="291"/>
      <c r="H30" s="291"/>
      <c r="I30" s="291"/>
      <c r="J30" s="291"/>
      <c r="K30" s="292"/>
      <c r="L30" s="116"/>
      <c r="M30" s="117"/>
      <c r="N30" s="195"/>
      <c r="O30" s="150"/>
      <c r="P30" s="118" t="str">
        <f t="shared" si="1"/>
        <v/>
      </c>
      <c r="Q30" s="119">
        <f t="shared" si="2"/>
        <v>0</v>
      </c>
      <c r="R30" s="120">
        <f t="shared" si="3"/>
        <v>0</v>
      </c>
      <c r="S30" s="144"/>
      <c r="T30" s="145"/>
      <c r="U30" s="145" t="s">
        <v>35</v>
      </c>
      <c r="V30" s="146">
        <f t="shared" si="4"/>
        <v>0</v>
      </c>
      <c r="W30" s="145"/>
      <c r="AA30" s="107"/>
    </row>
    <row r="31" spans="1:27" ht="39.950000000000003" customHeight="1" x14ac:dyDescent="0.25">
      <c r="A31" s="144"/>
      <c r="B31" s="293"/>
      <c r="C31" s="294"/>
      <c r="D31" s="290"/>
      <c r="E31" s="291"/>
      <c r="F31" s="291"/>
      <c r="G31" s="291"/>
      <c r="H31" s="291"/>
      <c r="I31" s="291"/>
      <c r="J31" s="291"/>
      <c r="K31" s="292"/>
      <c r="L31" s="116"/>
      <c r="M31" s="117"/>
      <c r="N31" s="195"/>
      <c r="O31" s="150"/>
      <c r="P31" s="118" t="str">
        <f t="shared" si="1"/>
        <v/>
      </c>
      <c r="Q31" s="119">
        <f t="shared" si="2"/>
        <v>0</v>
      </c>
      <c r="R31" s="120">
        <f t="shared" si="3"/>
        <v>0</v>
      </c>
      <c r="S31" s="144"/>
      <c r="T31" s="145"/>
      <c r="U31" s="145"/>
      <c r="V31" s="146">
        <f t="shared" si="4"/>
        <v>0</v>
      </c>
      <c r="W31" s="145"/>
    </row>
    <row r="32" spans="1:27" ht="39.950000000000003" customHeight="1" x14ac:dyDescent="0.25">
      <c r="A32" s="144"/>
      <c r="B32" s="293"/>
      <c r="C32" s="294"/>
      <c r="D32" s="290"/>
      <c r="E32" s="291"/>
      <c r="F32" s="291"/>
      <c r="G32" s="291"/>
      <c r="H32" s="291"/>
      <c r="I32" s="291"/>
      <c r="J32" s="291"/>
      <c r="K32" s="292"/>
      <c r="L32" s="116"/>
      <c r="M32" s="117"/>
      <c r="N32" s="195"/>
      <c r="O32" s="150"/>
      <c r="P32" s="118" t="str">
        <f t="shared" si="1"/>
        <v/>
      </c>
      <c r="Q32" s="119">
        <f t="shared" si="2"/>
        <v>0</v>
      </c>
      <c r="R32" s="120">
        <f t="shared" si="3"/>
        <v>0</v>
      </c>
      <c r="S32" s="144"/>
      <c r="T32" s="145"/>
      <c r="U32" s="145"/>
      <c r="V32" s="146">
        <f t="shared" si="4"/>
        <v>0</v>
      </c>
      <c r="W32" s="145"/>
    </row>
    <row r="33" spans="1:27" ht="39.950000000000003" hidden="1" customHeight="1" x14ac:dyDescent="0.25">
      <c r="A33" s="144"/>
      <c r="B33" s="293"/>
      <c r="C33" s="294"/>
      <c r="D33" s="290"/>
      <c r="E33" s="291"/>
      <c r="F33" s="291"/>
      <c r="G33" s="291"/>
      <c r="H33" s="291"/>
      <c r="I33" s="291"/>
      <c r="J33" s="291"/>
      <c r="K33" s="292"/>
      <c r="L33" s="116"/>
      <c r="M33" s="117"/>
      <c r="N33" s="194"/>
      <c r="O33" s="150"/>
      <c r="P33" s="118" t="str">
        <f t="shared" si="1"/>
        <v/>
      </c>
      <c r="Q33" s="119">
        <f t="shared" si="2"/>
        <v>0</v>
      </c>
      <c r="R33" s="120">
        <f t="shared" si="3"/>
        <v>0</v>
      </c>
      <c r="S33" s="144"/>
      <c r="T33" s="145"/>
      <c r="U33" s="145" t="s">
        <v>35</v>
      </c>
      <c r="V33" s="146">
        <f t="shared" si="4"/>
        <v>0</v>
      </c>
      <c r="W33" s="145"/>
      <c r="AA33" s="107"/>
    </row>
    <row r="34" spans="1:27" ht="39.950000000000003" hidden="1" customHeight="1" x14ac:dyDescent="0.25">
      <c r="A34" s="144"/>
      <c r="B34" s="293"/>
      <c r="C34" s="294"/>
      <c r="D34" s="290"/>
      <c r="E34" s="291"/>
      <c r="F34" s="291"/>
      <c r="G34" s="291"/>
      <c r="H34" s="291"/>
      <c r="I34" s="291"/>
      <c r="J34" s="291"/>
      <c r="K34" s="292"/>
      <c r="L34" s="116"/>
      <c r="M34" s="117"/>
      <c r="N34" s="194"/>
      <c r="O34" s="150"/>
      <c r="P34" s="118" t="str">
        <f t="shared" si="1"/>
        <v/>
      </c>
      <c r="Q34" s="119">
        <f t="shared" si="2"/>
        <v>0</v>
      </c>
      <c r="R34" s="120">
        <f t="shared" si="3"/>
        <v>0</v>
      </c>
      <c r="S34" s="144"/>
      <c r="T34" s="145"/>
      <c r="U34" s="145"/>
      <c r="V34" s="146">
        <f t="shared" si="4"/>
        <v>0</v>
      </c>
      <c r="W34" s="145"/>
    </row>
    <row r="35" spans="1:27" ht="39.950000000000003" hidden="1" customHeight="1" x14ac:dyDescent="0.25">
      <c r="A35" s="144"/>
      <c r="B35" s="293"/>
      <c r="C35" s="294"/>
      <c r="D35" s="290"/>
      <c r="E35" s="291"/>
      <c r="F35" s="291"/>
      <c r="G35" s="291"/>
      <c r="H35" s="291"/>
      <c r="I35" s="291"/>
      <c r="J35" s="291"/>
      <c r="K35" s="292"/>
      <c r="L35" s="116"/>
      <c r="M35" s="117"/>
      <c r="N35" s="194"/>
      <c r="O35" s="150"/>
      <c r="P35" s="118" t="str">
        <f t="shared" si="1"/>
        <v/>
      </c>
      <c r="Q35" s="119">
        <f t="shared" si="2"/>
        <v>0</v>
      </c>
      <c r="R35" s="120">
        <f t="shared" si="3"/>
        <v>0</v>
      </c>
      <c r="S35" s="144"/>
      <c r="T35" s="145"/>
      <c r="U35" s="145"/>
      <c r="V35" s="146">
        <f t="shared" si="4"/>
        <v>0</v>
      </c>
      <c r="W35" s="145"/>
    </row>
    <row r="36" spans="1:27" ht="39.950000000000003" hidden="1" customHeight="1" x14ac:dyDescent="0.25">
      <c r="A36" s="144"/>
      <c r="B36" s="293"/>
      <c r="C36" s="294"/>
      <c r="D36" s="290"/>
      <c r="E36" s="291"/>
      <c r="F36" s="291"/>
      <c r="G36" s="291"/>
      <c r="H36" s="291"/>
      <c r="I36" s="291"/>
      <c r="J36" s="291"/>
      <c r="K36" s="292"/>
      <c r="L36" s="116"/>
      <c r="M36" s="117"/>
      <c r="N36" s="194"/>
      <c r="O36" s="150"/>
      <c r="P36" s="118" t="str">
        <f t="shared" si="1"/>
        <v/>
      </c>
      <c r="Q36" s="119">
        <f t="shared" si="2"/>
        <v>0</v>
      </c>
      <c r="R36" s="120">
        <f t="shared" si="3"/>
        <v>0</v>
      </c>
      <c r="S36" s="144"/>
      <c r="T36" s="145"/>
      <c r="U36" s="145" t="s">
        <v>35</v>
      </c>
      <c r="V36" s="146">
        <f t="shared" si="4"/>
        <v>0</v>
      </c>
      <c r="W36" s="145"/>
      <c r="AA36" s="107"/>
    </row>
    <row r="37" spans="1:27" ht="39.950000000000003" hidden="1" customHeight="1" x14ac:dyDescent="0.25">
      <c r="A37" s="144"/>
      <c r="B37" s="293"/>
      <c r="C37" s="294"/>
      <c r="D37" s="290"/>
      <c r="E37" s="291"/>
      <c r="F37" s="291"/>
      <c r="G37" s="291"/>
      <c r="H37" s="291"/>
      <c r="I37" s="291"/>
      <c r="J37" s="291"/>
      <c r="K37" s="292"/>
      <c r="L37" s="116"/>
      <c r="M37" s="117"/>
      <c r="N37" s="194"/>
      <c r="O37" s="150"/>
      <c r="P37" s="118" t="str">
        <f t="shared" si="1"/>
        <v/>
      </c>
      <c r="Q37" s="119">
        <f t="shared" si="2"/>
        <v>0</v>
      </c>
      <c r="R37" s="120">
        <f t="shared" si="3"/>
        <v>0</v>
      </c>
      <c r="S37" s="144"/>
      <c r="T37" s="145"/>
      <c r="U37" s="145"/>
      <c r="V37" s="146">
        <f t="shared" si="4"/>
        <v>0</v>
      </c>
      <c r="W37" s="145"/>
    </row>
    <row r="38" spans="1:27" ht="39.950000000000003" hidden="1" customHeight="1" x14ac:dyDescent="0.25">
      <c r="A38" s="144"/>
      <c r="B38" s="293"/>
      <c r="C38" s="294"/>
      <c r="D38" s="290"/>
      <c r="E38" s="291"/>
      <c r="F38" s="291"/>
      <c r="G38" s="291"/>
      <c r="H38" s="291"/>
      <c r="I38" s="291"/>
      <c r="J38" s="291"/>
      <c r="K38" s="292"/>
      <c r="L38" s="116"/>
      <c r="M38" s="117"/>
      <c r="N38" s="194"/>
      <c r="O38" s="150"/>
      <c r="P38" s="118" t="str">
        <f t="shared" si="1"/>
        <v/>
      </c>
      <c r="Q38" s="119">
        <f t="shared" si="2"/>
        <v>0</v>
      </c>
      <c r="R38" s="120">
        <f t="shared" si="3"/>
        <v>0</v>
      </c>
      <c r="S38" s="144"/>
      <c r="T38" s="145"/>
      <c r="U38" s="145" t="s">
        <v>35</v>
      </c>
      <c r="V38" s="146">
        <f t="shared" si="4"/>
        <v>0</v>
      </c>
      <c r="W38" s="145"/>
      <c r="AA38" s="107"/>
    </row>
    <row r="39" spans="1:27" ht="39.950000000000003" hidden="1" customHeight="1" x14ac:dyDescent="0.25">
      <c r="A39" s="144"/>
      <c r="B39" s="293"/>
      <c r="C39" s="294"/>
      <c r="D39" s="290"/>
      <c r="E39" s="291"/>
      <c r="F39" s="291"/>
      <c r="G39" s="291"/>
      <c r="H39" s="291"/>
      <c r="I39" s="291"/>
      <c r="J39" s="291"/>
      <c r="K39" s="292"/>
      <c r="L39" s="116"/>
      <c r="M39" s="117"/>
      <c r="N39" s="194"/>
      <c r="O39" s="150"/>
      <c r="P39" s="118" t="str">
        <f t="shared" si="1"/>
        <v/>
      </c>
      <c r="Q39" s="119">
        <f t="shared" si="2"/>
        <v>0</v>
      </c>
      <c r="R39" s="120">
        <f t="shared" si="3"/>
        <v>0</v>
      </c>
      <c r="S39" s="144"/>
      <c r="T39" s="145"/>
      <c r="U39" s="145"/>
      <c r="V39" s="146">
        <f t="shared" si="4"/>
        <v>0</v>
      </c>
      <c r="W39" s="145"/>
    </row>
    <row r="40" spans="1:27" ht="39.950000000000003" hidden="1" customHeight="1" x14ac:dyDescent="0.25">
      <c r="A40" s="144"/>
      <c r="B40" s="293"/>
      <c r="C40" s="294"/>
      <c r="D40" s="290"/>
      <c r="E40" s="291"/>
      <c r="F40" s="291"/>
      <c r="G40" s="291"/>
      <c r="H40" s="291"/>
      <c r="I40" s="291"/>
      <c r="J40" s="291"/>
      <c r="K40" s="292"/>
      <c r="L40" s="116"/>
      <c r="M40" s="117"/>
      <c r="N40" s="194"/>
      <c r="O40" s="150"/>
      <c r="P40" s="118" t="str">
        <f t="shared" si="1"/>
        <v/>
      </c>
      <c r="Q40" s="119">
        <f t="shared" si="2"/>
        <v>0</v>
      </c>
      <c r="R40" s="120">
        <f t="shared" si="3"/>
        <v>0</v>
      </c>
      <c r="S40" s="144"/>
      <c r="T40" s="145"/>
      <c r="U40" s="145" t="s">
        <v>35</v>
      </c>
      <c r="V40" s="146">
        <f t="shared" si="4"/>
        <v>0</v>
      </c>
      <c r="W40" s="145"/>
      <c r="AA40" s="107"/>
    </row>
    <row r="41" spans="1:27" ht="39.950000000000003" hidden="1" customHeight="1" x14ac:dyDescent="0.25">
      <c r="A41" s="144"/>
      <c r="B41" s="293"/>
      <c r="C41" s="294"/>
      <c r="D41" s="290"/>
      <c r="E41" s="291"/>
      <c r="F41" s="291"/>
      <c r="G41" s="291"/>
      <c r="H41" s="291"/>
      <c r="I41" s="291"/>
      <c r="J41" s="291"/>
      <c r="K41" s="292"/>
      <c r="L41" s="116"/>
      <c r="M41" s="117"/>
      <c r="N41" s="194"/>
      <c r="O41" s="150"/>
      <c r="P41" s="118" t="str">
        <f t="shared" si="1"/>
        <v/>
      </c>
      <c r="Q41" s="119">
        <f t="shared" si="2"/>
        <v>0</v>
      </c>
      <c r="R41" s="120">
        <f t="shared" si="3"/>
        <v>0</v>
      </c>
      <c r="S41" s="144"/>
      <c r="T41" s="145"/>
      <c r="U41" s="145"/>
      <c r="V41" s="146">
        <f t="shared" si="4"/>
        <v>0</v>
      </c>
      <c r="W41" s="145"/>
    </row>
    <row r="42" spans="1:27" ht="39.950000000000003" hidden="1" customHeight="1" x14ac:dyDescent="0.25">
      <c r="A42" s="144"/>
      <c r="B42" s="293"/>
      <c r="C42" s="294"/>
      <c r="D42" s="290"/>
      <c r="E42" s="291"/>
      <c r="F42" s="291"/>
      <c r="G42" s="291"/>
      <c r="H42" s="291"/>
      <c r="I42" s="291"/>
      <c r="J42" s="291"/>
      <c r="K42" s="292"/>
      <c r="L42" s="116"/>
      <c r="M42" s="117"/>
      <c r="N42" s="194"/>
      <c r="O42" s="150"/>
      <c r="P42" s="118" t="str">
        <f t="shared" si="1"/>
        <v/>
      </c>
      <c r="Q42" s="119">
        <f t="shared" si="2"/>
        <v>0</v>
      </c>
      <c r="R42" s="120">
        <f t="shared" si="3"/>
        <v>0</v>
      </c>
      <c r="S42" s="144"/>
      <c r="T42" s="145"/>
      <c r="U42" s="145" t="s">
        <v>35</v>
      </c>
      <c r="V42" s="146">
        <f t="shared" si="4"/>
        <v>0</v>
      </c>
      <c r="W42" s="145"/>
      <c r="AA42" s="107"/>
    </row>
    <row r="43" spans="1:27" ht="18.600000000000001" customHeight="1" x14ac:dyDescent="0.25">
      <c r="A43" s="144"/>
      <c r="B43" s="304" t="s">
        <v>31</v>
      </c>
      <c r="C43" s="305"/>
      <c r="D43" s="305"/>
      <c r="E43" s="305"/>
      <c r="F43" s="305"/>
      <c r="G43" s="305"/>
      <c r="H43" s="305"/>
      <c r="I43" s="305"/>
      <c r="J43" s="305"/>
      <c r="K43" s="305"/>
      <c r="L43" s="305"/>
      <c r="M43" s="305"/>
      <c r="N43" s="305"/>
      <c r="O43" s="306"/>
      <c r="P43" s="121">
        <f>SUM(P18:P42)</f>
        <v>0</v>
      </c>
      <c r="Q43" s="120">
        <f>SUM(Q18:Q42)</f>
        <v>0</v>
      </c>
      <c r="R43" s="120">
        <f>ROUND(SUM(R18:R42),0)</f>
        <v>0</v>
      </c>
      <c r="S43" s="144"/>
      <c r="T43" s="145"/>
      <c r="U43" s="145">
        <f>R43+Q43</f>
        <v>0</v>
      </c>
      <c r="V43" s="145"/>
      <c r="W43" s="145"/>
      <c r="X43" s="108"/>
      <c r="Y43" s="108">
        <f>R43</f>
        <v>0</v>
      </c>
    </row>
    <row r="44" spans="1:27" ht="15.75" customHeight="1" x14ac:dyDescent="0.25">
      <c r="A44" s="144"/>
      <c r="B44" s="307" t="s">
        <v>36</v>
      </c>
      <c r="C44" s="302"/>
      <c r="D44" s="302"/>
      <c r="E44" s="302"/>
      <c r="F44" s="302"/>
      <c r="G44" s="302"/>
      <c r="H44" s="302"/>
      <c r="I44" s="302"/>
      <c r="J44" s="302"/>
      <c r="K44" s="302"/>
      <c r="L44" s="302"/>
      <c r="M44" s="302"/>
      <c r="N44" s="302"/>
      <c r="O44" s="302"/>
      <c r="P44" s="302"/>
      <c r="Q44" s="302"/>
      <c r="R44" s="303"/>
      <c r="S44" s="144"/>
      <c r="T44" s="145"/>
      <c r="U44" s="145"/>
      <c r="V44" s="145"/>
      <c r="W44" s="145"/>
    </row>
    <row r="45" spans="1:27" ht="39.950000000000003" customHeight="1" x14ac:dyDescent="0.25">
      <c r="A45" s="144"/>
      <c r="B45" s="285" t="s">
        <v>22</v>
      </c>
      <c r="C45" s="286"/>
      <c r="D45" s="285" t="s">
        <v>37</v>
      </c>
      <c r="E45" s="287"/>
      <c r="F45" s="287"/>
      <c r="G45" s="287"/>
      <c r="H45" s="287"/>
      <c r="I45" s="287"/>
      <c r="J45" s="287"/>
      <c r="K45" s="286"/>
      <c r="L45" s="157" t="s">
        <v>24</v>
      </c>
      <c r="M45" s="157" t="s">
        <v>25</v>
      </c>
      <c r="N45" s="157" t="s">
        <v>26</v>
      </c>
      <c r="O45" s="157" t="s">
        <v>27</v>
      </c>
      <c r="P45" s="157" t="s">
        <v>28</v>
      </c>
      <c r="Q45" s="157" t="s">
        <v>34</v>
      </c>
      <c r="R45" s="157" t="s">
        <v>30</v>
      </c>
      <c r="S45" s="144"/>
      <c r="T45" s="145"/>
      <c r="U45" s="145"/>
      <c r="V45" s="146"/>
      <c r="W45" s="145"/>
    </row>
    <row r="46" spans="1:27" ht="39.950000000000003" customHeight="1" x14ac:dyDescent="0.25">
      <c r="A46" s="144"/>
      <c r="B46" s="290"/>
      <c r="C46" s="292"/>
      <c r="D46" s="290"/>
      <c r="E46" s="291"/>
      <c r="F46" s="291"/>
      <c r="G46" s="291"/>
      <c r="H46" s="291"/>
      <c r="I46" s="291"/>
      <c r="J46" s="291"/>
      <c r="K46" s="292"/>
      <c r="L46" s="116"/>
      <c r="M46" s="117"/>
      <c r="N46" s="195"/>
      <c r="O46" s="150"/>
      <c r="P46" s="118" t="str">
        <f>IF(N46="","",(L46/N46))</f>
        <v/>
      </c>
      <c r="Q46" s="119">
        <f>O46*R46</f>
        <v>0</v>
      </c>
      <c r="R46" s="120">
        <f t="shared" ref="R46:R50" si="5">ROUND(L46*M46,2)</f>
        <v>0</v>
      </c>
      <c r="S46" s="144"/>
      <c r="T46" s="145"/>
      <c r="U46" s="145"/>
      <c r="V46" s="146">
        <f>Q46+R46</f>
        <v>0</v>
      </c>
      <c r="W46" s="145"/>
    </row>
    <row r="47" spans="1:27" ht="39.950000000000003" customHeight="1" x14ac:dyDescent="0.25">
      <c r="A47" s="144"/>
      <c r="B47" s="290"/>
      <c r="C47" s="292"/>
      <c r="D47" s="290"/>
      <c r="E47" s="291"/>
      <c r="F47" s="291"/>
      <c r="G47" s="291"/>
      <c r="H47" s="291"/>
      <c r="I47" s="291"/>
      <c r="J47" s="291"/>
      <c r="K47" s="292"/>
      <c r="L47" s="124"/>
      <c r="M47" s="125"/>
      <c r="N47" s="195"/>
      <c r="O47" s="150"/>
      <c r="P47" s="118" t="str">
        <f>IF(N47="","",(L47/N47))</f>
        <v/>
      </c>
      <c r="Q47" s="119">
        <f>O47*R47</f>
        <v>0</v>
      </c>
      <c r="R47" s="120">
        <f t="shared" si="5"/>
        <v>0</v>
      </c>
      <c r="S47" s="144"/>
      <c r="T47" s="145"/>
      <c r="U47" s="145"/>
      <c r="V47" s="146">
        <f>Q47+R47</f>
        <v>0</v>
      </c>
      <c r="W47" s="145"/>
    </row>
    <row r="48" spans="1:27" ht="39.950000000000003" hidden="1" customHeight="1" x14ac:dyDescent="0.25">
      <c r="A48" s="144"/>
      <c r="B48" s="290"/>
      <c r="C48" s="292"/>
      <c r="D48" s="290"/>
      <c r="E48" s="291"/>
      <c r="F48" s="291"/>
      <c r="G48" s="291"/>
      <c r="H48" s="291"/>
      <c r="I48" s="291"/>
      <c r="J48" s="291"/>
      <c r="K48" s="292"/>
      <c r="L48" s="124"/>
      <c r="M48" s="125"/>
      <c r="N48" s="194"/>
      <c r="O48" s="150"/>
      <c r="P48" s="118" t="str">
        <f>IF(N48="","",(L48/N48))</f>
        <v/>
      </c>
      <c r="Q48" s="119">
        <f>O48*R48</f>
        <v>0</v>
      </c>
      <c r="R48" s="120">
        <f t="shared" si="5"/>
        <v>0</v>
      </c>
      <c r="S48" s="144"/>
      <c r="T48" s="145"/>
      <c r="U48" s="145"/>
      <c r="V48" s="146">
        <f>Q48+R48</f>
        <v>0</v>
      </c>
      <c r="W48" s="145"/>
    </row>
    <row r="49" spans="1:25" ht="39.950000000000003" hidden="1" customHeight="1" x14ac:dyDescent="0.25">
      <c r="A49" s="144"/>
      <c r="B49" s="290"/>
      <c r="C49" s="292"/>
      <c r="D49" s="290"/>
      <c r="E49" s="291"/>
      <c r="F49" s="291"/>
      <c r="G49" s="291"/>
      <c r="H49" s="291"/>
      <c r="I49" s="291"/>
      <c r="J49" s="291"/>
      <c r="K49" s="292"/>
      <c r="L49" s="124"/>
      <c r="M49" s="125"/>
      <c r="N49" s="194"/>
      <c r="O49" s="150"/>
      <c r="P49" s="118" t="str">
        <f>IF(N49="","",(L49/N49))</f>
        <v/>
      </c>
      <c r="Q49" s="119">
        <f>O49*R49</f>
        <v>0</v>
      </c>
      <c r="R49" s="120">
        <f t="shared" si="5"/>
        <v>0</v>
      </c>
      <c r="S49" s="144"/>
      <c r="T49" s="145"/>
      <c r="U49" s="145"/>
      <c r="V49" s="146">
        <f>Q49+R49</f>
        <v>0</v>
      </c>
      <c r="W49" s="145"/>
    </row>
    <row r="50" spans="1:25" ht="39.950000000000003" hidden="1" customHeight="1" x14ac:dyDescent="0.25">
      <c r="A50" s="144"/>
      <c r="B50" s="290"/>
      <c r="C50" s="292"/>
      <c r="D50" s="290"/>
      <c r="E50" s="291"/>
      <c r="F50" s="291"/>
      <c r="G50" s="291"/>
      <c r="H50" s="291"/>
      <c r="I50" s="291"/>
      <c r="J50" s="291"/>
      <c r="K50" s="292"/>
      <c r="L50" s="124"/>
      <c r="M50" s="125"/>
      <c r="N50" s="194"/>
      <c r="O50" s="150"/>
      <c r="P50" s="118" t="str">
        <f>IF(N50="","",(L50/N50))</f>
        <v/>
      </c>
      <c r="Q50" s="119">
        <f>O50*R50</f>
        <v>0</v>
      </c>
      <c r="R50" s="120">
        <f t="shared" si="5"/>
        <v>0</v>
      </c>
      <c r="S50" s="144"/>
      <c r="T50" s="145"/>
      <c r="U50" s="145"/>
      <c r="V50" s="146">
        <f>Q50+R50</f>
        <v>0</v>
      </c>
      <c r="W50" s="145"/>
    </row>
    <row r="51" spans="1:25" ht="18.600000000000001" customHeight="1" x14ac:dyDescent="0.25">
      <c r="A51" s="144"/>
      <c r="B51" s="304" t="s">
        <v>31</v>
      </c>
      <c r="C51" s="305"/>
      <c r="D51" s="305"/>
      <c r="E51" s="305"/>
      <c r="F51" s="305"/>
      <c r="G51" s="305"/>
      <c r="H51" s="305"/>
      <c r="I51" s="305"/>
      <c r="J51" s="305"/>
      <c r="K51" s="305"/>
      <c r="L51" s="305"/>
      <c r="M51" s="305"/>
      <c r="N51" s="305"/>
      <c r="O51" s="306"/>
      <c r="P51" s="121">
        <f>SUM(P46:P50)</f>
        <v>0</v>
      </c>
      <c r="Q51" s="120">
        <f>SUM(Q46:Q50)</f>
        <v>0</v>
      </c>
      <c r="R51" s="120">
        <f>ROUND(SUM(R46:R50),0)</f>
        <v>0</v>
      </c>
      <c r="S51" s="144"/>
      <c r="T51" s="145"/>
      <c r="U51" s="145">
        <f>R51+Q51</f>
        <v>0</v>
      </c>
      <c r="V51" s="145"/>
      <c r="W51" s="145"/>
      <c r="X51" s="108"/>
      <c r="Y51" s="108">
        <f>R51</f>
        <v>0</v>
      </c>
    </row>
    <row r="52" spans="1:25" ht="15.75" customHeight="1" x14ac:dyDescent="0.25">
      <c r="A52" s="144"/>
      <c r="B52" s="307" t="s">
        <v>38</v>
      </c>
      <c r="C52" s="302"/>
      <c r="D52" s="302"/>
      <c r="E52" s="302"/>
      <c r="F52" s="302"/>
      <c r="G52" s="302"/>
      <c r="H52" s="302"/>
      <c r="I52" s="302"/>
      <c r="J52" s="302"/>
      <c r="K52" s="302"/>
      <c r="L52" s="302"/>
      <c r="M52" s="302"/>
      <c r="N52" s="302"/>
      <c r="O52" s="302"/>
      <c r="P52" s="302"/>
      <c r="Q52" s="302"/>
      <c r="R52" s="303"/>
      <c r="S52" s="144"/>
      <c r="T52" s="145"/>
      <c r="U52" s="145"/>
      <c r="V52" s="145"/>
      <c r="W52" s="145"/>
    </row>
    <row r="53" spans="1:25" ht="39.950000000000003" customHeight="1" x14ac:dyDescent="0.25">
      <c r="A53" s="144"/>
      <c r="B53" s="315" t="s">
        <v>39</v>
      </c>
      <c r="C53" s="315"/>
      <c r="D53" s="285" t="s">
        <v>40</v>
      </c>
      <c r="E53" s="287"/>
      <c r="F53" s="287"/>
      <c r="G53" s="287"/>
      <c r="H53" s="287"/>
      <c r="I53" s="287"/>
      <c r="J53" s="287"/>
      <c r="K53" s="287"/>
      <c r="L53" s="287"/>
      <c r="M53" s="287"/>
      <c r="N53" s="287"/>
      <c r="O53" s="287"/>
      <c r="P53" s="287"/>
      <c r="Q53" s="261"/>
      <c r="R53" s="157" t="s">
        <v>41</v>
      </c>
      <c r="S53" s="144"/>
      <c r="T53" s="145"/>
      <c r="U53" s="145"/>
      <c r="V53" s="145"/>
      <c r="W53" s="145"/>
    </row>
    <row r="54" spans="1:25" ht="39.950000000000003" customHeight="1" x14ac:dyDescent="0.25">
      <c r="A54" s="144"/>
      <c r="B54" s="308"/>
      <c r="C54" s="308"/>
      <c r="D54" s="290"/>
      <c r="E54" s="291"/>
      <c r="F54" s="291"/>
      <c r="G54" s="291"/>
      <c r="H54" s="291"/>
      <c r="I54" s="291"/>
      <c r="J54" s="291"/>
      <c r="K54" s="291"/>
      <c r="L54" s="291"/>
      <c r="M54" s="291"/>
      <c r="N54" s="291"/>
      <c r="O54" s="291"/>
      <c r="P54" s="291"/>
      <c r="Q54" s="260"/>
      <c r="R54" s="126"/>
      <c r="S54" s="144"/>
      <c r="T54" s="145"/>
      <c r="U54" s="145"/>
      <c r="V54" s="145"/>
      <c r="W54" s="145"/>
    </row>
    <row r="55" spans="1:25" ht="39.950000000000003" customHeight="1" x14ac:dyDescent="0.25">
      <c r="A55" s="144"/>
      <c r="B55" s="308"/>
      <c r="C55" s="308"/>
      <c r="D55" s="290"/>
      <c r="E55" s="291"/>
      <c r="F55" s="291"/>
      <c r="G55" s="291"/>
      <c r="H55" s="291"/>
      <c r="I55" s="291"/>
      <c r="J55" s="291"/>
      <c r="K55" s="291"/>
      <c r="L55" s="291"/>
      <c r="M55" s="291"/>
      <c r="N55" s="291"/>
      <c r="O55" s="291"/>
      <c r="P55" s="291"/>
      <c r="Q55" s="260"/>
      <c r="R55" s="126"/>
      <c r="S55" s="144"/>
      <c r="T55" s="145"/>
      <c r="U55" s="145"/>
      <c r="V55" s="145"/>
      <c r="W55" s="145"/>
    </row>
    <row r="56" spans="1:25" ht="18.600000000000001" customHeight="1" x14ac:dyDescent="0.25">
      <c r="A56" s="144"/>
      <c r="B56" s="309" t="s">
        <v>42</v>
      </c>
      <c r="C56" s="310"/>
      <c r="D56" s="310"/>
      <c r="E56" s="310"/>
      <c r="F56" s="310"/>
      <c r="G56" s="310"/>
      <c r="H56" s="310"/>
      <c r="I56" s="310"/>
      <c r="J56" s="310"/>
      <c r="K56" s="310"/>
      <c r="L56" s="310"/>
      <c r="M56" s="310"/>
      <c r="N56" s="310"/>
      <c r="O56" s="310"/>
      <c r="P56" s="310"/>
      <c r="Q56" s="311"/>
      <c r="R56" s="31">
        <f>ROUND(R54+R55,0)</f>
        <v>0</v>
      </c>
      <c r="S56" s="144"/>
      <c r="T56" s="145"/>
      <c r="U56" s="145"/>
      <c r="V56" s="145"/>
      <c r="W56" s="145"/>
      <c r="Y56" s="108">
        <f>R56</f>
        <v>0</v>
      </c>
    </row>
    <row r="57" spans="1:25" ht="15.75" customHeight="1" x14ac:dyDescent="0.25">
      <c r="A57" s="144"/>
      <c r="B57" s="307" t="s">
        <v>43</v>
      </c>
      <c r="C57" s="302"/>
      <c r="D57" s="302"/>
      <c r="E57" s="302"/>
      <c r="F57" s="302"/>
      <c r="G57" s="302"/>
      <c r="H57" s="302"/>
      <c r="I57" s="302"/>
      <c r="J57" s="302"/>
      <c r="K57" s="302"/>
      <c r="L57" s="302"/>
      <c r="M57" s="302"/>
      <c r="N57" s="302"/>
      <c r="O57" s="302"/>
      <c r="P57" s="302"/>
      <c r="Q57" s="302"/>
      <c r="R57" s="303"/>
      <c r="S57" s="144"/>
      <c r="T57" s="145"/>
      <c r="U57" s="145"/>
      <c r="V57" s="145"/>
      <c r="W57" s="145"/>
    </row>
    <row r="58" spans="1:25" ht="39.950000000000003" customHeight="1" x14ac:dyDescent="0.25">
      <c r="A58" s="144"/>
      <c r="B58" s="312"/>
      <c r="C58" s="313"/>
      <c r="D58" s="313" t="s">
        <v>44</v>
      </c>
      <c r="E58" s="313"/>
      <c r="F58" s="313"/>
      <c r="G58" s="313"/>
      <c r="H58" s="313"/>
      <c r="I58" s="313"/>
      <c r="J58" s="313"/>
      <c r="K58" s="313"/>
      <c r="L58" s="313"/>
      <c r="M58" s="313"/>
      <c r="N58" s="313"/>
      <c r="O58" s="313"/>
      <c r="P58" s="313"/>
      <c r="Q58" s="314"/>
      <c r="R58" s="157" t="s">
        <v>45</v>
      </c>
      <c r="S58" s="144"/>
      <c r="T58" s="145"/>
      <c r="U58" s="145"/>
      <c r="V58" s="145"/>
      <c r="W58" s="145"/>
    </row>
    <row r="59" spans="1:25" ht="39.950000000000003" customHeight="1" x14ac:dyDescent="0.25">
      <c r="A59" s="144"/>
      <c r="B59" s="322" t="s">
        <v>46</v>
      </c>
      <c r="C59" s="322"/>
      <c r="D59" s="308"/>
      <c r="E59" s="308"/>
      <c r="F59" s="308"/>
      <c r="G59" s="308"/>
      <c r="H59" s="308"/>
      <c r="I59" s="308"/>
      <c r="J59" s="308"/>
      <c r="K59" s="308"/>
      <c r="L59" s="308"/>
      <c r="M59" s="308"/>
      <c r="N59" s="308"/>
      <c r="O59" s="308"/>
      <c r="P59" s="308"/>
      <c r="Q59" s="308"/>
      <c r="R59" s="158">
        <f>Q15</f>
        <v>0</v>
      </c>
      <c r="S59" s="144"/>
      <c r="T59" s="145"/>
      <c r="U59" s="145"/>
      <c r="V59" s="145"/>
      <c r="W59" s="145"/>
    </row>
    <row r="60" spans="1:25" ht="39.950000000000003" customHeight="1" x14ac:dyDescent="0.25">
      <c r="A60" s="144"/>
      <c r="B60" s="259"/>
      <c r="C60" s="316" t="s">
        <v>47</v>
      </c>
      <c r="D60" s="317"/>
      <c r="E60" s="318"/>
      <c r="F60" s="319"/>
      <c r="G60" s="320"/>
      <c r="H60" s="320"/>
      <c r="I60" s="320"/>
      <c r="J60" s="320"/>
      <c r="K60" s="320"/>
      <c r="L60" s="320"/>
      <c r="M60" s="320"/>
      <c r="N60" s="320"/>
      <c r="O60" s="320"/>
      <c r="P60" s="320"/>
      <c r="Q60" s="321"/>
      <c r="R60" s="126"/>
      <c r="S60" s="144"/>
      <c r="T60" s="145"/>
      <c r="U60" s="145"/>
      <c r="V60" s="145"/>
      <c r="W60" s="145"/>
    </row>
    <row r="61" spans="1:25" ht="39.950000000000003" customHeight="1" x14ac:dyDescent="0.25">
      <c r="A61" s="144"/>
      <c r="B61" s="316" t="s">
        <v>48</v>
      </c>
      <c r="C61" s="318"/>
      <c r="D61" s="290"/>
      <c r="E61" s="291"/>
      <c r="F61" s="291"/>
      <c r="G61" s="291"/>
      <c r="H61" s="291"/>
      <c r="I61" s="291"/>
      <c r="J61" s="291"/>
      <c r="K61" s="291"/>
      <c r="L61" s="291"/>
      <c r="M61" s="291"/>
      <c r="N61" s="291"/>
      <c r="O61" s="291"/>
      <c r="P61" s="291"/>
      <c r="Q61" s="292"/>
      <c r="R61" s="158">
        <f>Q43</f>
        <v>0</v>
      </c>
      <c r="S61" s="144"/>
      <c r="T61" s="145"/>
      <c r="U61" s="145"/>
      <c r="V61" s="145"/>
      <c r="W61" s="145"/>
    </row>
    <row r="62" spans="1:25" ht="39.950000000000003" customHeight="1" x14ac:dyDescent="0.25">
      <c r="A62" s="144"/>
      <c r="B62" s="259"/>
      <c r="C62" s="316" t="s">
        <v>49</v>
      </c>
      <c r="D62" s="317"/>
      <c r="E62" s="318"/>
      <c r="F62" s="319"/>
      <c r="G62" s="320"/>
      <c r="H62" s="320"/>
      <c r="I62" s="320"/>
      <c r="J62" s="320"/>
      <c r="K62" s="320"/>
      <c r="L62" s="320"/>
      <c r="M62" s="320"/>
      <c r="N62" s="320"/>
      <c r="O62" s="320"/>
      <c r="P62" s="320"/>
      <c r="Q62" s="321"/>
      <c r="R62" s="126"/>
      <c r="S62" s="144"/>
      <c r="T62" s="145"/>
      <c r="U62" s="145"/>
      <c r="V62" s="145"/>
      <c r="W62" s="145"/>
    </row>
    <row r="63" spans="1:25" ht="39.950000000000003" customHeight="1" x14ac:dyDescent="0.25">
      <c r="A63" s="144"/>
      <c r="B63" s="322" t="s">
        <v>50</v>
      </c>
      <c r="C63" s="322"/>
      <c r="D63" s="308"/>
      <c r="E63" s="308"/>
      <c r="F63" s="308"/>
      <c r="G63" s="308"/>
      <c r="H63" s="308"/>
      <c r="I63" s="308"/>
      <c r="J63" s="308"/>
      <c r="K63" s="308"/>
      <c r="L63" s="308"/>
      <c r="M63" s="308"/>
      <c r="N63" s="308"/>
      <c r="O63" s="308"/>
      <c r="P63" s="308"/>
      <c r="Q63" s="308"/>
      <c r="R63" s="158">
        <f>Q51</f>
        <v>0</v>
      </c>
      <c r="S63" s="144"/>
      <c r="T63" s="145"/>
      <c r="U63" s="145"/>
      <c r="V63" s="145"/>
      <c r="W63" s="145"/>
    </row>
    <row r="64" spans="1:25" ht="39.950000000000003" customHeight="1" x14ac:dyDescent="0.25">
      <c r="A64" s="144"/>
      <c r="B64" s="259"/>
      <c r="C64" s="316" t="s">
        <v>51</v>
      </c>
      <c r="D64" s="317"/>
      <c r="E64" s="318"/>
      <c r="F64" s="319"/>
      <c r="G64" s="320"/>
      <c r="H64" s="320"/>
      <c r="I64" s="320"/>
      <c r="J64" s="320"/>
      <c r="K64" s="320"/>
      <c r="L64" s="320"/>
      <c r="M64" s="320"/>
      <c r="N64" s="320"/>
      <c r="O64" s="320"/>
      <c r="P64" s="320"/>
      <c r="Q64" s="321"/>
      <c r="R64" s="126"/>
      <c r="S64" s="144"/>
      <c r="T64" s="145"/>
      <c r="U64" s="145"/>
      <c r="V64" s="145"/>
      <c r="W64" s="145"/>
    </row>
    <row r="65" spans="1:25" ht="18.600000000000001" customHeight="1" x14ac:dyDescent="0.25">
      <c r="A65" s="144"/>
      <c r="B65" s="304" t="s">
        <v>52</v>
      </c>
      <c r="C65" s="305"/>
      <c r="D65" s="305"/>
      <c r="E65" s="305"/>
      <c r="F65" s="305"/>
      <c r="G65" s="305"/>
      <c r="H65" s="305"/>
      <c r="I65" s="305"/>
      <c r="J65" s="305"/>
      <c r="K65" s="305"/>
      <c r="L65" s="305"/>
      <c r="M65" s="305"/>
      <c r="N65" s="305"/>
      <c r="O65" s="305"/>
      <c r="P65" s="305"/>
      <c r="Q65" s="306"/>
      <c r="R65" s="159">
        <f>IF(Cover!C14="Yes", ROUNDUP(SUM(R59:R64),0),ROUND(SUM(R59:R64),0))</f>
        <v>0</v>
      </c>
      <c r="S65" s="144"/>
      <c r="T65" s="145"/>
      <c r="U65" s="145"/>
      <c r="V65" s="145"/>
      <c r="W65" s="145"/>
      <c r="Y65" s="108">
        <f>R65</f>
        <v>0</v>
      </c>
    </row>
    <row r="66" spans="1:25" ht="15.75" customHeight="1" x14ac:dyDescent="0.25">
      <c r="A66" s="144"/>
      <c r="B66" s="282" t="s">
        <v>53</v>
      </c>
      <c r="C66" s="283"/>
      <c r="D66" s="283"/>
      <c r="E66" s="283"/>
      <c r="F66" s="283"/>
      <c r="G66" s="283"/>
      <c r="H66" s="283"/>
      <c r="I66" s="283"/>
      <c r="J66" s="283"/>
      <c r="K66" s="283"/>
      <c r="L66" s="283"/>
      <c r="M66" s="283"/>
      <c r="N66" s="283"/>
      <c r="O66" s="283"/>
      <c r="P66" s="283"/>
      <c r="Q66" s="283"/>
      <c r="R66" s="284"/>
      <c r="S66" s="144"/>
      <c r="T66" s="145"/>
      <c r="U66" s="145"/>
      <c r="V66" s="145"/>
      <c r="W66" s="145"/>
    </row>
    <row r="67" spans="1:25" ht="39.950000000000003" customHeight="1" x14ac:dyDescent="0.25">
      <c r="A67" s="144"/>
      <c r="B67" s="328" t="s">
        <v>54</v>
      </c>
      <c r="C67" s="329"/>
      <c r="D67" s="330" t="s">
        <v>55</v>
      </c>
      <c r="E67" s="331"/>
      <c r="F67" s="331"/>
      <c r="G67" s="332"/>
      <c r="H67" s="331" t="s">
        <v>56</v>
      </c>
      <c r="I67" s="331"/>
      <c r="J67" s="331"/>
      <c r="K67" s="331"/>
      <c r="L67" s="331"/>
      <c r="M67" s="331"/>
      <c r="N67" s="331"/>
      <c r="O67" s="332"/>
      <c r="P67" s="33" t="s">
        <v>57</v>
      </c>
      <c r="Q67" s="105" t="s">
        <v>58</v>
      </c>
      <c r="R67" s="105" t="s">
        <v>41</v>
      </c>
      <c r="S67" s="144"/>
      <c r="T67" s="145"/>
      <c r="U67" s="145"/>
      <c r="V67" s="145" t="s">
        <v>59</v>
      </c>
      <c r="W67" s="145" t="s">
        <v>60</v>
      </c>
    </row>
    <row r="68" spans="1:25" ht="39.950000000000003" customHeight="1" x14ac:dyDescent="0.25">
      <c r="A68" s="144"/>
      <c r="B68" s="323"/>
      <c r="C68" s="323"/>
      <c r="D68" s="324" t="str">
        <f>IF(B68="","Select Contractor or Sub Awardee in Column B","")</f>
        <v>Select Contractor or Sub Awardee in Column B</v>
      </c>
      <c r="E68" s="324"/>
      <c r="F68" s="324"/>
      <c r="G68" s="324"/>
      <c r="H68" s="325" t="str">
        <f>IF(B68="","Select Contractor or Sub Awardee in column B to continue","")</f>
        <v>Select Contractor or Sub Awardee in column B to continue</v>
      </c>
      <c r="I68" s="325"/>
      <c r="J68" s="325"/>
      <c r="K68" s="325"/>
      <c r="L68" s="325"/>
      <c r="M68" s="325"/>
      <c r="N68" s="325"/>
      <c r="O68" s="325"/>
      <c r="P68" s="104"/>
      <c r="Q68" s="32"/>
      <c r="R68" s="106">
        <f>ROUND(Q68*P68,2)</f>
        <v>0</v>
      </c>
      <c r="S68" s="144"/>
      <c r="T68" s="145"/>
      <c r="U68" s="146" t="str">
        <f>IF(B68="","",IF(D68="","",R68))</f>
        <v/>
      </c>
      <c r="V68" s="146" t="str">
        <f>IF(B68="Contractor","",IF(B68="","",D68))</f>
        <v/>
      </c>
      <c r="W68" s="146">
        <f>IF(B68="Contractor",0,R68)</f>
        <v>0</v>
      </c>
    </row>
    <row r="69" spans="1:25" ht="39.950000000000003" customHeight="1" x14ac:dyDescent="0.25">
      <c r="A69" s="144"/>
      <c r="B69" s="323"/>
      <c r="C69" s="323"/>
      <c r="D69" s="324" t="str">
        <f t="shared" ref="D69:D71" si="6">IF(B69="","Select Contractor or Sub Awardee in Column B","")</f>
        <v>Select Contractor or Sub Awardee in Column B</v>
      </c>
      <c r="E69" s="324"/>
      <c r="F69" s="324"/>
      <c r="G69" s="324"/>
      <c r="H69" s="325" t="str">
        <f>IF(B69="","Select Contractor or Sub Awardee in column B to continue",0)</f>
        <v>Select Contractor or Sub Awardee in column B to continue</v>
      </c>
      <c r="I69" s="325"/>
      <c r="J69" s="325"/>
      <c r="K69" s="325"/>
      <c r="L69" s="325"/>
      <c r="M69" s="325"/>
      <c r="N69" s="325"/>
      <c r="O69" s="325"/>
      <c r="P69" s="104"/>
      <c r="Q69" s="32"/>
      <c r="R69" s="106">
        <f t="shared" ref="R69:R71" si="7">ROUND(Q69*P69,2)</f>
        <v>0</v>
      </c>
      <c r="S69" s="144"/>
      <c r="T69" s="145"/>
      <c r="U69" s="146" t="str">
        <f>IF(B69="","",IF(D69="","",R69))</f>
        <v/>
      </c>
      <c r="V69" s="146" t="str">
        <f t="shared" ref="V69:V71" si="8">IF(B69="Contractor","",IF(B69="","",D69))</f>
        <v/>
      </c>
      <c r="W69" s="146">
        <f>IF(B69="Contractor",0,R69)</f>
        <v>0</v>
      </c>
      <c r="X69" s="146"/>
    </row>
    <row r="70" spans="1:25" ht="39.950000000000003" customHeight="1" x14ac:dyDescent="0.25">
      <c r="A70" s="144"/>
      <c r="B70" s="326"/>
      <c r="C70" s="327"/>
      <c r="D70" s="324" t="str">
        <f t="shared" si="6"/>
        <v>Select Contractor or Sub Awardee in Column B</v>
      </c>
      <c r="E70" s="324"/>
      <c r="F70" s="324"/>
      <c r="G70" s="324"/>
      <c r="H70" s="325" t="str">
        <f>IF(B70="","Select Contractor or Sub Awardee in column B to continue",0)</f>
        <v>Select Contractor or Sub Awardee in column B to continue</v>
      </c>
      <c r="I70" s="325"/>
      <c r="J70" s="325"/>
      <c r="K70" s="325"/>
      <c r="L70" s="325"/>
      <c r="M70" s="325"/>
      <c r="N70" s="325"/>
      <c r="O70" s="325"/>
      <c r="P70" s="104"/>
      <c r="Q70" s="32"/>
      <c r="R70" s="106">
        <f t="shared" si="7"/>
        <v>0</v>
      </c>
      <c r="S70" s="144"/>
      <c r="T70" s="145"/>
      <c r="U70" s="146" t="str">
        <f>IF(B70="","",IF(D70="","",R70))</f>
        <v/>
      </c>
      <c r="V70" s="146" t="str">
        <f t="shared" si="8"/>
        <v/>
      </c>
      <c r="W70" s="146">
        <f>IF(B70="Contractor",0,R70)</f>
        <v>0</v>
      </c>
    </row>
    <row r="71" spans="1:25" ht="39.950000000000003" customHeight="1" x14ac:dyDescent="0.25">
      <c r="A71" s="144"/>
      <c r="B71" s="326"/>
      <c r="C71" s="327"/>
      <c r="D71" s="324" t="str">
        <f t="shared" si="6"/>
        <v>Select Contractor or Sub Awardee in Column B</v>
      </c>
      <c r="E71" s="324"/>
      <c r="F71" s="324"/>
      <c r="G71" s="324"/>
      <c r="H71" s="325" t="str">
        <f>IF(B71="","Select Contractor or Sub Awardee in column B to continue",0)</f>
        <v>Select Contractor or Sub Awardee in column B to continue</v>
      </c>
      <c r="I71" s="325"/>
      <c r="J71" s="325"/>
      <c r="K71" s="325"/>
      <c r="L71" s="325"/>
      <c r="M71" s="325"/>
      <c r="N71" s="325"/>
      <c r="O71" s="325"/>
      <c r="P71" s="104"/>
      <c r="Q71" s="32"/>
      <c r="R71" s="106">
        <f t="shared" si="7"/>
        <v>0</v>
      </c>
      <c r="S71" s="144"/>
      <c r="T71" s="145"/>
      <c r="U71" s="146" t="str">
        <f>IF(B71="","",IF(D71="","",R71))</f>
        <v/>
      </c>
      <c r="V71" s="146" t="str">
        <f t="shared" si="8"/>
        <v/>
      </c>
      <c r="W71" s="146">
        <f>IF(B71="Contractor",0,R71)</f>
        <v>0</v>
      </c>
    </row>
    <row r="72" spans="1:25" ht="18.600000000000001" customHeight="1" x14ac:dyDescent="0.25">
      <c r="A72" s="144"/>
      <c r="B72" s="334" t="s">
        <v>61</v>
      </c>
      <c r="C72" s="335"/>
      <c r="D72" s="335"/>
      <c r="E72" s="335"/>
      <c r="F72" s="335"/>
      <c r="G72" s="335"/>
      <c r="H72" s="335"/>
      <c r="I72" s="335"/>
      <c r="J72" s="335"/>
      <c r="K72" s="335"/>
      <c r="L72" s="335"/>
      <c r="M72" s="335"/>
      <c r="N72" s="335"/>
      <c r="O72" s="335"/>
      <c r="P72" s="335"/>
      <c r="Q72" s="336"/>
      <c r="R72" s="40">
        <f>ROUND(SUM(R68:R71),0)</f>
        <v>0</v>
      </c>
      <c r="S72" s="144"/>
      <c r="T72" s="145"/>
      <c r="U72" s="146">
        <f>SUM(U68:U71)</f>
        <v>0</v>
      </c>
      <c r="V72" s="145"/>
      <c r="W72" s="145"/>
      <c r="Y72" s="108">
        <f>R72</f>
        <v>0</v>
      </c>
    </row>
    <row r="73" spans="1:25" ht="15.75" customHeight="1" x14ac:dyDescent="0.25">
      <c r="A73" s="144"/>
      <c r="B73" s="282" t="s">
        <v>62</v>
      </c>
      <c r="C73" s="283"/>
      <c r="D73" s="283"/>
      <c r="E73" s="283"/>
      <c r="F73" s="283"/>
      <c r="G73" s="283"/>
      <c r="H73" s="283"/>
      <c r="I73" s="283"/>
      <c r="J73" s="283"/>
      <c r="K73" s="283"/>
      <c r="L73" s="283"/>
      <c r="M73" s="283"/>
      <c r="N73" s="283"/>
      <c r="O73" s="283"/>
      <c r="P73" s="283"/>
      <c r="Q73" s="283"/>
      <c r="R73" s="284"/>
      <c r="S73" s="144"/>
      <c r="T73" s="145"/>
      <c r="U73" s="145"/>
      <c r="V73" s="145"/>
      <c r="W73" s="145"/>
    </row>
    <row r="74" spans="1:25" ht="39.950000000000003" customHeight="1" x14ac:dyDescent="0.25">
      <c r="A74" s="144"/>
      <c r="B74" s="337" t="s">
        <v>63</v>
      </c>
      <c r="C74" s="338"/>
      <c r="D74" s="339"/>
      <c r="E74" s="337" t="s">
        <v>64</v>
      </c>
      <c r="F74" s="338"/>
      <c r="G74" s="338"/>
      <c r="H74" s="338"/>
      <c r="I74" s="338"/>
      <c r="J74" s="338"/>
      <c r="K74" s="338"/>
      <c r="L74" s="338"/>
      <c r="M74" s="338"/>
      <c r="N74" s="338"/>
      <c r="O74" s="338"/>
      <c r="P74" s="338"/>
      <c r="Q74" s="339"/>
      <c r="R74" s="157" t="s">
        <v>41</v>
      </c>
      <c r="S74" s="144"/>
      <c r="T74" s="145"/>
      <c r="U74" s="145"/>
      <c r="V74" s="145"/>
      <c r="W74" s="145"/>
    </row>
    <row r="75" spans="1:25" ht="39.950000000000003" customHeight="1" x14ac:dyDescent="0.25">
      <c r="A75" s="144"/>
      <c r="B75" s="333"/>
      <c r="C75" s="333"/>
      <c r="D75" s="333"/>
      <c r="E75" s="308" t="str">
        <f t="shared" ref="E75:E80" si="9">IF(B75="","Select Supply Category in Column B",0)</f>
        <v>Select Supply Category in Column B</v>
      </c>
      <c r="F75" s="308"/>
      <c r="G75" s="308"/>
      <c r="H75" s="308"/>
      <c r="I75" s="308"/>
      <c r="J75" s="308"/>
      <c r="K75" s="308"/>
      <c r="L75" s="308"/>
      <c r="M75" s="308"/>
      <c r="N75" s="308"/>
      <c r="O75" s="308"/>
      <c r="P75" s="308"/>
      <c r="Q75" s="308"/>
      <c r="R75" s="127"/>
      <c r="S75" s="144"/>
      <c r="T75" s="145"/>
      <c r="U75" s="145"/>
      <c r="V75" s="145"/>
      <c r="W75" s="145"/>
    </row>
    <row r="76" spans="1:25" ht="39.950000000000003" customHeight="1" x14ac:dyDescent="0.25">
      <c r="A76" s="144"/>
      <c r="B76" s="333"/>
      <c r="C76" s="333"/>
      <c r="D76" s="333"/>
      <c r="E76" s="308" t="str">
        <f t="shared" si="9"/>
        <v>Select Supply Category in Column B</v>
      </c>
      <c r="F76" s="308"/>
      <c r="G76" s="308"/>
      <c r="H76" s="308"/>
      <c r="I76" s="308"/>
      <c r="J76" s="308"/>
      <c r="K76" s="308"/>
      <c r="L76" s="308"/>
      <c r="M76" s="308"/>
      <c r="N76" s="308"/>
      <c r="O76" s="308"/>
      <c r="P76" s="308"/>
      <c r="Q76" s="308"/>
      <c r="R76" s="127"/>
      <c r="S76" s="144"/>
      <c r="T76" s="145"/>
      <c r="U76" s="145"/>
      <c r="V76" s="145"/>
      <c r="W76" s="145"/>
    </row>
    <row r="77" spans="1:25" ht="39.950000000000003" customHeight="1" x14ac:dyDescent="0.25">
      <c r="A77" s="144"/>
      <c r="B77" s="333"/>
      <c r="C77" s="333"/>
      <c r="D77" s="333"/>
      <c r="E77" s="308" t="str">
        <f t="shared" si="9"/>
        <v>Select Supply Category in Column B</v>
      </c>
      <c r="F77" s="308"/>
      <c r="G77" s="308"/>
      <c r="H77" s="308"/>
      <c r="I77" s="308"/>
      <c r="J77" s="308"/>
      <c r="K77" s="308"/>
      <c r="L77" s="308"/>
      <c r="M77" s="308"/>
      <c r="N77" s="308"/>
      <c r="O77" s="308"/>
      <c r="P77" s="308"/>
      <c r="Q77" s="308"/>
      <c r="R77" s="127"/>
      <c r="S77" s="144"/>
      <c r="T77" s="145"/>
      <c r="U77" s="145"/>
      <c r="V77" s="145"/>
      <c r="W77" s="145"/>
    </row>
    <row r="78" spans="1:25" ht="39.950000000000003" customHeight="1" x14ac:dyDescent="0.25">
      <c r="A78" s="144"/>
      <c r="B78" s="333"/>
      <c r="C78" s="333"/>
      <c r="D78" s="333"/>
      <c r="E78" s="308" t="str">
        <f t="shared" si="9"/>
        <v>Select Supply Category in Column B</v>
      </c>
      <c r="F78" s="308"/>
      <c r="G78" s="308"/>
      <c r="H78" s="308"/>
      <c r="I78" s="308"/>
      <c r="J78" s="308"/>
      <c r="K78" s="308"/>
      <c r="L78" s="308"/>
      <c r="M78" s="308"/>
      <c r="N78" s="308"/>
      <c r="O78" s="308"/>
      <c r="P78" s="308"/>
      <c r="Q78" s="308"/>
      <c r="R78" s="127"/>
      <c r="S78" s="144"/>
      <c r="T78" s="145"/>
      <c r="U78" s="145"/>
      <c r="V78" s="145"/>
      <c r="W78" s="145"/>
    </row>
    <row r="79" spans="1:25" ht="39.950000000000003" customHeight="1" x14ac:dyDescent="0.25">
      <c r="A79" s="144"/>
      <c r="B79" s="333"/>
      <c r="C79" s="333"/>
      <c r="D79" s="333"/>
      <c r="E79" s="308" t="str">
        <f t="shared" si="9"/>
        <v>Select Supply Category in Column B</v>
      </c>
      <c r="F79" s="308"/>
      <c r="G79" s="308"/>
      <c r="H79" s="308"/>
      <c r="I79" s="308"/>
      <c r="J79" s="308"/>
      <c r="K79" s="308"/>
      <c r="L79" s="308"/>
      <c r="M79" s="308"/>
      <c r="N79" s="308"/>
      <c r="O79" s="308"/>
      <c r="P79" s="308"/>
      <c r="Q79" s="308"/>
      <c r="R79" s="127"/>
      <c r="S79" s="144"/>
      <c r="T79" s="145"/>
      <c r="U79" s="145"/>
      <c r="V79" s="145"/>
      <c r="W79" s="145"/>
    </row>
    <row r="80" spans="1:25" ht="39.950000000000003" customHeight="1" x14ac:dyDescent="0.25">
      <c r="A80" s="144"/>
      <c r="B80" s="333"/>
      <c r="C80" s="333"/>
      <c r="D80" s="333"/>
      <c r="E80" s="308" t="str">
        <f t="shared" si="9"/>
        <v>Select Supply Category in Column B</v>
      </c>
      <c r="F80" s="308"/>
      <c r="G80" s="308"/>
      <c r="H80" s="308"/>
      <c r="I80" s="308"/>
      <c r="J80" s="308"/>
      <c r="K80" s="308"/>
      <c r="L80" s="308"/>
      <c r="M80" s="308"/>
      <c r="N80" s="308"/>
      <c r="O80" s="308"/>
      <c r="P80" s="308"/>
      <c r="Q80" s="308"/>
      <c r="R80" s="127"/>
      <c r="S80" s="144"/>
      <c r="T80" s="145"/>
      <c r="U80" s="145"/>
      <c r="V80" s="145"/>
      <c r="W80" s="145"/>
    </row>
    <row r="81" spans="1:25" ht="18" customHeight="1" x14ac:dyDescent="0.25">
      <c r="A81" s="144"/>
      <c r="B81" s="304" t="s">
        <v>65</v>
      </c>
      <c r="C81" s="305"/>
      <c r="D81" s="305"/>
      <c r="E81" s="305"/>
      <c r="F81" s="305"/>
      <c r="G81" s="305"/>
      <c r="H81" s="305"/>
      <c r="I81" s="305"/>
      <c r="J81" s="305"/>
      <c r="K81" s="305"/>
      <c r="L81" s="305"/>
      <c r="M81" s="305"/>
      <c r="N81" s="305"/>
      <c r="O81" s="305"/>
      <c r="P81" s="305"/>
      <c r="Q81" s="306"/>
      <c r="R81" s="128">
        <f>ROUND(SUM(R75:R80),0)</f>
        <v>0</v>
      </c>
      <c r="S81" s="144"/>
      <c r="T81" s="145"/>
      <c r="U81" s="145"/>
      <c r="V81" s="145"/>
      <c r="W81" s="145"/>
      <c r="Y81" s="108">
        <f>R81</f>
        <v>0</v>
      </c>
    </row>
    <row r="82" spans="1:25" ht="15.75" customHeight="1" x14ac:dyDescent="0.25">
      <c r="A82" s="144"/>
      <c r="B82" s="307" t="s">
        <v>66</v>
      </c>
      <c r="C82" s="302"/>
      <c r="D82" s="302"/>
      <c r="E82" s="302"/>
      <c r="F82" s="302"/>
      <c r="G82" s="302"/>
      <c r="H82" s="302"/>
      <c r="I82" s="302"/>
      <c r="J82" s="302"/>
      <c r="K82" s="302"/>
      <c r="L82" s="302"/>
      <c r="M82" s="302"/>
      <c r="N82" s="302"/>
      <c r="O82" s="302"/>
      <c r="P82" s="302"/>
      <c r="Q82" s="302"/>
      <c r="R82" s="303"/>
      <c r="S82" s="144"/>
      <c r="T82" s="145"/>
      <c r="U82" s="145"/>
      <c r="V82" s="145"/>
      <c r="W82" s="145"/>
    </row>
    <row r="83" spans="1:25" ht="39.950000000000003" customHeight="1" x14ac:dyDescent="0.25">
      <c r="A83" s="144"/>
      <c r="B83" s="340" t="s">
        <v>63</v>
      </c>
      <c r="C83" s="341"/>
      <c r="D83" s="342"/>
      <c r="E83" s="343" t="s">
        <v>67</v>
      </c>
      <c r="F83" s="343"/>
      <c r="G83" s="343"/>
      <c r="H83" s="343" t="s">
        <v>68</v>
      </c>
      <c r="I83" s="343"/>
      <c r="J83" s="343"/>
      <c r="K83" s="343"/>
      <c r="L83" s="343"/>
      <c r="M83" s="343"/>
      <c r="N83" s="343"/>
      <c r="O83" s="343"/>
      <c r="P83" s="143" t="s">
        <v>69</v>
      </c>
      <c r="Q83" s="143" t="s">
        <v>70</v>
      </c>
      <c r="R83" s="38" t="s">
        <v>45</v>
      </c>
      <c r="S83" s="144"/>
      <c r="T83" s="145"/>
      <c r="U83" s="145"/>
      <c r="V83" s="145"/>
      <c r="W83" s="145"/>
    </row>
    <row r="84" spans="1:25" ht="39.950000000000003" customHeight="1" x14ac:dyDescent="0.25">
      <c r="A84" s="144"/>
      <c r="B84" s="344"/>
      <c r="C84" s="345"/>
      <c r="D84" s="346"/>
      <c r="E84" s="347" t="str">
        <f t="shared" ref="E84" si="10">IF(B84="","Select Category in Column B",0)</f>
        <v>Select Category in Column B</v>
      </c>
      <c r="F84" s="348"/>
      <c r="G84" s="349"/>
      <c r="H84" s="347" t="str">
        <f t="shared" ref="H84" si="11">IF(B84="","Select Category in Column B",0)</f>
        <v>Select Category in Column B</v>
      </c>
      <c r="I84" s="348"/>
      <c r="J84" s="348"/>
      <c r="K84" s="348"/>
      <c r="L84" s="348"/>
      <c r="M84" s="348"/>
      <c r="N84" s="348"/>
      <c r="O84" s="349"/>
      <c r="P84" s="149"/>
      <c r="Q84" s="151"/>
      <c r="R84" s="40">
        <f>ROUND(Q84*P84,2)</f>
        <v>0</v>
      </c>
      <c r="S84" s="144"/>
      <c r="T84" s="145"/>
      <c r="U84" s="229">
        <f>IF(OR(B84='DROP-DOWNS'!$G$8,B84='DROP-DOWNS'!$G$9,B84='DROP-DOWNS'!$G$10,B84='DROP-DOWNS'!$G$11),R84,0)</f>
        <v>0</v>
      </c>
      <c r="V84" s="142"/>
      <c r="W84" s="145"/>
    </row>
    <row r="85" spans="1:25" ht="39.950000000000003" customHeight="1" x14ac:dyDescent="0.25">
      <c r="A85" s="144"/>
      <c r="B85" s="344"/>
      <c r="C85" s="345"/>
      <c r="D85" s="346"/>
      <c r="E85" s="347" t="str">
        <f t="shared" ref="E85:E90" si="12">IF(B85="","Select Category in Column B",0)</f>
        <v>Select Category in Column B</v>
      </c>
      <c r="F85" s="348"/>
      <c r="G85" s="349"/>
      <c r="H85" s="347" t="str">
        <f t="shared" ref="H85:H90" si="13">IF(B85="","Select Category in Column B",0)</f>
        <v>Select Category in Column B</v>
      </c>
      <c r="I85" s="348"/>
      <c r="J85" s="348"/>
      <c r="K85" s="348"/>
      <c r="L85" s="348"/>
      <c r="M85" s="348"/>
      <c r="N85" s="348"/>
      <c r="O85" s="349"/>
      <c r="P85" s="149"/>
      <c r="Q85" s="151"/>
      <c r="R85" s="40">
        <f t="shared" ref="R85:R87" si="14">ROUND(Q85*P85,2)</f>
        <v>0</v>
      </c>
      <c r="S85" s="144"/>
      <c r="T85" s="145"/>
      <c r="U85" s="229">
        <f>IF(OR(B85='DROP-DOWNS'!$G$8,B85='DROP-DOWNS'!$G$9,B85='DROP-DOWNS'!$G$10,B85='DROP-DOWNS'!$G$11),R85,0)</f>
        <v>0</v>
      </c>
      <c r="V85" s="142"/>
      <c r="W85" s="145"/>
    </row>
    <row r="86" spans="1:25" ht="39.950000000000003" customHeight="1" x14ac:dyDescent="0.25">
      <c r="A86" s="144"/>
      <c r="B86" s="344"/>
      <c r="C86" s="345"/>
      <c r="D86" s="346"/>
      <c r="E86" s="347" t="str">
        <f t="shared" si="12"/>
        <v>Select Category in Column B</v>
      </c>
      <c r="F86" s="348"/>
      <c r="G86" s="349"/>
      <c r="H86" s="347" t="str">
        <f t="shared" si="13"/>
        <v>Select Category in Column B</v>
      </c>
      <c r="I86" s="348"/>
      <c r="J86" s="348"/>
      <c r="K86" s="348"/>
      <c r="L86" s="348"/>
      <c r="M86" s="348"/>
      <c r="N86" s="348"/>
      <c r="O86" s="349"/>
      <c r="P86" s="139"/>
      <c r="Q86" s="151"/>
      <c r="R86" s="40">
        <f t="shared" si="14"/>
        <v>0</v>
      </c>
      <c r="S86" s="144"/>
      <c r="T86" s="145"/>
      <c r="U86" s="229">
        <f>IF(OR(B86='DROP-DOWNS'!$G$8,B86='DROP-DOWNS'!$G$9,B86='DROP-DOWNS'!$G$10,B86='DROP-DOWNS'!$G$11),R86,0)</f>
        <v>0</v>
      </c>
      <c r="V86" s="142"/>
      <c r="W86" s="145"/>
    </row>
    <row r="87" spans="1:25" ht="39.950000000000003" customHeight="1" x14ac:dyDescent="0.25">
      <c r="A87" s="144"/>
      <c r="B87" s="344"/>
      <c r="C87" s="345"/>
      <c r="D87" s="346"/>
      <c r="E87" s="347" t="str">
        <f t="shared" si="12"/>
        <v>Select Category in Column B</v>
      </c>
      <c r="F87" s="348"/>
      <c r="G87" s="349"/>
      <c r="H87" s="347" t="str">
        <f t="shared" si="13"/>
        <v>Select Category in Column B</v>
      </c>
      <c r="I87" s="348"/>
      <c r="J87" s="348"/>
      <c r="K87" s="348"/>
      <c r="L87" s="348"/>
      <c r="M87" s="348"/>
      <c r="N87" s="348"/>
      <c r="O87" s="349"/>
      <c r="P87" s="139"/>
      <c r="Q87" s="151"/>
      <c r="R87" s="40">
        <f t="shared" si="14"/>
        <v>0</v>
      </c>
      <c r="S87" s="144"/>
      <c r="T87" s="145"/>
      <c r="U87" s="229">
        <f>IF(OR(B87='DROP-DOWNS'!$G$8,B87='DROP-DOWNS'!$G$9,B87='DROP-DOWNS'!$G$10,B87='DROP-DOWNS'!$G$11),R87,0)</f>
        <v>0</v>
      </c>
      <c r="V87" s="142"/>
      <c r="W87" s="145"/>
    </row>
    <row r="88" spans="1:25" ht="39.950000000000003" hidden="1" customHeight="1" x14ac:dyDescent="0.25">
      <c r="A88" s="144"/>
      <c r="B88" s="344"/>
      <c r="C88" s="345"/>
      <c r="D88" s="346"/>
      <c r="E88" s="347" t="str">
        <f t="shared" si="12"/>
        <v>Select Category in Column B</v>
      </c>
      <c r="F88" s="348"/>
      <c r="G88" s="349"/>
      <c r="H88" s="347" t="str">
        <f t="shared" si="13"/>
        <v>Select Category in Column B</v>
      </c>
      <c r="I88" s="348"/>
      <c r="J88" s="348"/>
      <c r="K88" s="348"/>
      <c r="L88" s="348"/>
      <c r="M88" s="348"/>
      <c r="N88" s="348"/>
      <c r="O88" s="349"/>
      <c r="P88" s="149"/>
      <c r="Q88" s="151"/>
      <c r="R88" s="40">
        <f t="shared" ref="R88:R90" si="15">ROUND(Q88*P88,0)</f>
        <v>0</v>
      </c>
      <c r="S88" s="144"/>
      <c r="T88" s="145"/>
      <c r="U88" s="146" t="e">
        <f>IF(OR(B88=#REF!,B88=#REF!,B88=#REF!,B88=#REF!),R88,0)</f>
        <v>#REF!</v>
      </c>
      <c r="V88" s="142"/>
      <c r="W88" s="145"/>
    </row>
    <row r="89" spans="1:25" ht="39.950000000000003" hidden="1" customHeight="1" x14ac:dyDescent="0.25">
      <c r="A89" s="144"/>
      <c r="B89" s="344"/>
      <c r="C89" s="345"/>
      <c r="D89" s="346"/>
      <c r="E89" s="347" t="str">
        <f t="shared" si="12"/>
        <v>Select Category in Column B</v>
      </c>
      <c r="F89" s="348"/>
      <c r="G89" s="349"/>
      <c r="H89" s="347" t="str">
        <f t="shared" si="13"/>
        <v>Select Category in Column B</v>
      </c>
      <c r="I89" s="348"/>
      <c r="J89" s="348"/>
      <c r="K89" s="348"/>
      <c r="L89" s="348"/>
      <c r="M89" s="348"/>
      <c r="N89" s="348"/>
      <c r="O89" s="349"/>
      <c r="P89" s="139"/>
      <c r="Q89" s="151"/>
      <c r="R89" s="40">
        <f t="shared" si="15"/>
        <v>0</v>
      </c>
      <c r="S89" s="144"/>
      <c r="T89" s="145"/>
      <c r="U89" s="146" t="e">
        <f>IF(OR(B89=#REF!,B89=#REF!,B89=#REF!,B89=#REF!),R89,0)</f>
        <v>#REF!</v>
      </c>
      <c r="V89" s="142"/>
      <c r="W89" s="145"/>
    </row>
    <row r="90" spans="1:25" ht="39.950000000000003" hidden="1" customHeight="1" x14ac:dyDescent="0.25">
      <c r="A90" s="144"/>
      <c r="B90" s="344"/>
      <c r="C90" s="345"/>
      <c r="D90" s="346" t="str">
        <f>IF(B90="","Select Travel Category in Column B.",0)</f>
        <v>Select Travel Category in Column B.</v>
      </c>
      <c r="E90" s="347" t="str">
        <f t="shared" si="12"/>
        <v>Select Category in Column B</v>
      </c>
      <c r="F90" s="348"/>
      <c r="G90" s="349"/>
      <c r="H90" s="347" t="str">
        <f t="shared" si="13"/>
        <v>Select Category in Column B</v>
      </c>
      <c r="I90" s="348"/>
      <c r="J90" s="348"/>
      <c r="K90" s="348"/>
      <c r="L90" s="348"/>
      <c r="M90" s="348"/>
      <c r="N90" s="348"/>
      <c r="O90" s="349"/>
      <c r="P90" s="139"/>
      <c r="Q90" s="151"/>
      <c r="R90" s="40">
        <f t="shared" si="15"/>
        <v>0</v>
      </c>
      <c r="S90" s="144"/>
      <c r="T90" s="145"/>
      <c r="U90" s="146" t="e">
        <f>IF(OR(B90=#REF!,B90=#REF!,B90=#REF!,B90=#REF!),R90,0)</f>
        <v>#REF!</v>
      </c>
      <c r="V90" s="142"/>
      <c r="W90" s="145"/>
    </row>
    <row r="91" spans="1:25" ht="18" customHeight="1" x14ac:dyDescent="0.25">
      <c r="A91" s="144"/>
      <c r="B91" s="304" t="s">
        <v>71</v>
      </c>
      <c r="C91" s="305"/>
      <c r="D91" s="305"/>
      <c r="E91" s="305"/>
      <c r="F91" s="305"/>
      <c r="G91" s="305"/>
      <c r="H91" s="305"/>
      <c r="I91" s="305"/>
      <c r="J91" s="305"/>
      <c r="K91" s="305"/>
      <c r="L91" s="305"/>
      <c r="M91" s="305"/>
      <c r="N91" s="305"/>
      <c r="O91" s="305"/>
      <c r="P91" s="305"/>
      <c r="Q91" s="306"/>
      <c r="R91" s="128">
        <f>ROUND(SUM(R84:R90),0)</f>
        <v>0</v>
      </c>
      <c r="S91" s="144"/>
      <c r="T91" s="145"/>
      <c r="U91" s="129">
        <f>SUM(U84:U87)</f>
        <v>0</v>
      </c>
      <c r="V91" s="142"/>
      <c r="W91" s="145"/>
      <c r="Y91" s="108">
        <f>R91</f>
        <v>0</v>
      </c>
    </row>
    <row r="92" spans="1:25" ht="15.75" customHeight="1" x14ac:dyDescent="0.25">
      <c r="A92" s="144"/>
      <c r="B92" s="307" t="s">
        <v>72</v>
      </c>
      <c r="C92" s="302"/>
      <c r="D92" s="302"/>
      <c r="E92" s="302"/>
      <c r="F92" s="302"/>
      <c r="G92" s="302"/>
      <c r="H92" s="302"/>
      <c r="I92" s="302"/>
      <c r="J92" s="302"/>
      <c r="K92" s="302"/>
      <c r="L92" s="302"/>
      <c r="M92" s="302"/>
      <c r="N92" s="302"/>
      <c r="O92" s="302"/>
      <c r="P92" s="302"/>
      <c r="Q92" s="302"/>
      <c r="R92" s="303"/>
      <c r="S92" s="144"/>
      <c r="T92" s="145"/>
      <c r="U92" s="145"/>
      <c r="V92" s="142"/>
      <c r="W92" s="145"/>
    </row>
    <row r="93" spans="1:25" ht="39.950000000000003" customHeight="1" x14ac:dyDescent="0.25">
      <c r="A93" s="144"/>
      <c r="B93" s="350" t="s">
        <v>73</v>
      </c>
      <c r="C93" s="351"/>
      <c r="D93" s="352"/>
      <c r="E93" s="350" t="s">
        <v>74</v>
      </c>
      <c r="F93" s="351"/>
      <c r="G93" s="351"/>
      <c r="H93" s="351"/>
      <c r="I93" s="351"/>
      <c r="J93" s="351"/>
      <c r="K93" s="351"/>
      <c r="L93" s="351"/>
      <c r="M93" s="351"/>
      <c r="N93" s="351"/>
      <c r="O93" s="351"/>
      <c r="P93" s="351"/>
      <c r="Q93" s="351"/>
      <c r="R93" s="352"/>
      <c r="S93" s="144"/>
      <c r="T93" s="145"/>
      <c r="U93" s="145"/>
      <c r="V93" s="142"/>
      <c r="W93" s="145"/>
    </row>
    <row r="94" spans="1:25" ht="39.950000000000003" customHeight="1" x14ac:dyDescent="0.25">
      <c r="A94" s="144"/>
      <c r="B94" s="333"/>
      <c r="C94" s="333"/>
      <c r="D94" s="333"/>
      <c r="E94" s="308" t="str">
        <f t="shared" ref="E94:E99" si="16">IF(B94="","Select Category in Column B",0)</f>
        <v>Select Category in Column B</v>
      </c>
      <c r="F94" s="308"/>
      <c r="G94" s="308"/>
      <c r="H94" s="308"/>
      <c r="I94" s="308"/>
      <c r="J94" s="308"/>
      <c r="K94" s="308"/>
      <c r="L94" s="308"/>
      <c r="M94" s="308"/>
      <c r="N94" s="308"/>
      <c r="O94" s="308"/>
      <c r="P94" s="308"/>
      <c r="Q94" s="308"/>
      <c r="R94" s="127"/>
      <c r="S94" s="144"/>
      <c r="T94" s="145"/>
      <c r="U94" s="145"/>
      <c r="V94" s="142"/>
      <c r="W94" s="145"/>
    </row>
    <row r="95" spans="1:25" ht="39.950000000000003" customHeight="1" x14ac:dyDescent="0.25">
      <c r="A95" s="144"/>
      <c r="B95" s="333"/>
      <c r="C95" s="333"/>
      <c r="D95" s="333"/>
      <c r="E95" s="308" t="str">
        <f t="shared" si="16"/>
        <v>Select Category in Column B</v>
      </c>
      <c r="F95" s="308"/>
      <c r="G95" s="308"/>
      <c r="H95" s="308"/>
      <c r="I95" s="308"/>
      <c r="J95" s="308"/>
      <c r="K95" s="308"/>
      <c r="L95" s="308"/>
      <c r="M95" s="308"/>
      <c r="N95" s="308"/>
      <c r="O95" s="308"/>
      <c r="P95" s="308"/>
      <c r="Q95" s="308"/>
      <c r="R95" s="127"/>
      <c r="S95" s="144"/>
      <c r="T95" s="145"/>
      <c r="U95" s="145"/>
      <c r="V95" s="142"/>
      <c r="W95" s="145"/>
    </row>
    <row r="96" spans="1:25" ht="39.950000000000003" customHeight="1" x14ac:dyDescent="0.25">
      <c r="A96" s="144"/>
      <c r="B96" s="333"/>
      <c r="C96" s="333"/>
      <c r="D96" s="333"/>
      <c r="E96" s="308" t="str">
        <f t="shared" si="16"/>
        <v>Select Category in Column B</v>
      </c>
      <c r="F96" s="308"/>
      <c r="G96" s="308"/>
      <c r="H96" s="308"/>
      <c r="I96" s="308"/>
      <c r="J96" s="308"/>
      <c r="K96" s="308"/>
      <c r="L96" s="308"/>
      <c r="M96" s="308"/>
      <c r="N96" s="308"/>
      <c r="O96" s="308"/>
      <c r="P96" s="308"/>
      <c r="Q96" s="308"/>
      <c r="R96" s="127"/>
      <c r="S96" s="144"/>
      <c r="T96" s="145"/>
      <c r="U96" s="145"/>
      <c r="V96" s="142"/>
      <c r="W96" s="145"/>
    </row>
    <row r="97" spans="1:25" ht="39.950000000000003" customHeight="1" x14ac:dyDescent="0.25">
      <c r="A97" s="144"/>
      <c r="B97" s="333"/>
      <c r="C97" s="333"/>
      <c r="D97" s="333"/>
      <c r="E97" s="308" t="str">
        <f t="shared" si="16"/>
        <v>Select Category in Column B</v>
      </c>
      <c r="F97" s="308"/>
      <c r="G97" s="308"/>
      <c r="H97" s="308"/>
      <c r="I97" s="308"/>
      <c r="J97" s="308"/>
      <c r="K97" s="308"/>
      <c r="L97" s="308"/>
      <c r="M97" s="308"/>
      <c r="N97" s="308"/>
      <c r="O97" s="308"/>
      <c r="P97" s="308"/>
      <c r="Q97" s="308"/>
      <c r="R97" s="127"/>
      <c r="S97" s="144"/>
      <c r="T97" s="145"/>
      <c r="U97" s="145"/>
      <c r="V97" s="145"/>
      <c r="W97" s="145"/>
    </row>
    <row r="98" spans="1:25" ht="39.950000000000003" customHeight="1" x14ac:dyDescent="0.25">
      <c r="A98" s="144"/>
      <c r="B98" s="333"/>
      <c r="C98" s="333"/>
      <c r="D98" s="333"/>
      <c r="E98" s="308" t="str">
        <f t="shared" si="16"/>
        <v>Select Category in Column B</v>
      </c>
      <c r="F98" s="308"/>
      <c r="G98" s="308"/>
      <c r="H98" s="308"/>
      <c r="I98" s="308"/>
      <c r="J98" s="308"/>
      <c r="K98" s="308"/>
      <c r="L98" s="308"/>
      <c r="M98" s="308"/>
      <c r="N98" s="308"/>
      <c r="O98" s="308"/>
      <c r="P98" s="308"/>
      <c r="Q98" s="308"/>
      <c r="R98" s="127"/>
      <c r="S98" s="144"/>
      <c r="T98" s="145"/>
      <c r="U98" s="145"/>
      <c r="V98" s="145"/>
      <c r="W98" s="145"/>
    </row>
    <row r="99" spans="1:25" ht="39.950000000000003" customHeight="1" x14ac:dyDescent="0.25">
      <c r="A99" s="144"/>
      <c r="B99" s="333"/>
      <c r="C99" s="333"/>
      <c r="D99" s="333"/>
      <c r="E99" s="308" t="str">
        <f t="shared" si="16"/>
        <v>Select Category in Column B</v>
      </c>
      <c r="F99" s="308"/>
      <c r="G99" s="308"/>
      <c r="H99" s="308"/>
      <c r="I99" s="308"/>
      <c r="J99" s="308"/>
      <c r="K99" s="308"/>
      <c r="L99" s="308"/>
      <c r="M99" s="308"/>
      <c r="N99" s="308"/>
      <c r="O99" s="308"/>
      <c r="P99" s="308"/>
      <c r="Q99" s="308"/>
      <c r="R99" s="127"/>
      <c r="S99" s="144"/>
      <c r="T99" s="145"/>
      <c r="U99" s="145"/>
      <c r="V99" s="145"/>
      <c r="W99" s="145"/>
    </row>
    <row r="100" spans="1:25" ht="19.350000000000001" customHeight="1" x14ac:dyDescent="0.25">
      <c r="A100" s="144"/>
      <c r="B100" s="304" t="s">
        <v>75</v>
      </c>
      <c r="C100" s="305"/>
      <c r="D100" s="305"/>
      <c r="E100" s="305"/>
      <c r="F100" s="305"/>
      <c r="G100" s="305"/>
      <c r="H100" s="305"/>
      <c r="I100" s="305"/>
      <c r="J100" s="305"/>
      <c r="K100" s="305"/>
      <c r="L100" s="305"/>
      <c r="M100" s="305"/>
      <c r="N100" s="305"/>
      <c r="O100" s="305"/>
      <c r="P100" s="305"/>
      <c r="Q100" s="306"/>
      <c r="R100" s="128">
        <f>ROUND(SUM(R94:R99),0)</f>
        <v>0</v>
      </c>
      <c r="S100" s="144"/>
      <c r="T100" s="145"/>
      <c r="U100" s="145"/>
      <c r="V100" s="145"/>
      <c r="W100" s="145"/>
      <c r="Y100" s="108">
        <f>R100</f>
        <v>0</v>
      </c>
    </row>
    <row r="101" spans="1:25" ht="15.75" customHeight="1" x14ac:dyDescent="0.25">
      <c r="A101" s="144"/>
      <c r="B101" s="353" t="s">
        <v>76</v>
      </c>
      <c r="C101" s="354"/>
      <c r="D101" s="354"/>
      <c r="E101" s="354"/>
      <c r="F101" s="354"/>
      <c r="G101" s="354"/>
      <c r="H101" s="354"/>
      <c r="I101" s="354"/>
      <c r="J101" s="354"/>
      <c r="K101" s="354"/>
      <c r="L101" s="354"/>
      <c r="M101" s="354"/>
      <c r="N101" s="354"/>
      <c r="O101" s="354"/>
      <c r="P101" s="354"/>
      <c r="Q101" s="354"/>
      <c r="R101" s="303"/>
      <c r="S101" s="144"/>
      <c r="T101" s="145"/>
      <c r="U101" s="145"/>
      <c r="V101" s="145"/>
      <c r="W101" s="145"/>
      <c r="X101" s="145"/>
    </row>
    <row r="102" spans="1:25" ht="15.75" customHeight="1" x14ac:dyDescent="0.25">
      <c r="A102" s="144"/>
      <c r="B102" s="181"/>
      <c r="C102" s="182"/>
      <c r="D102" s="182"/>
      <c r="E102" s="182"/>
      <c r="F102" s="182"/>
      <c r="G102" s="182"/>
      <c r="H102" s="182"/>
      <c r="I102" s="182"/>
      <c r="J102" s="182"/>
      <c r="K102" s="182"/>
      <c r="L102" s="182"/>
      <c r="M102" s="182"/>
      <c r="N102" s="182"/>
      <c r="O102" s="182"/>
      <c r="P102" s="182"/>
      <c r="Q102" s="183"/>
      <c r="R102" s="184"/>
      <c r="S102" s="144"/>
      <c r="T102" s="145"/>
      <c r="U102" s="145"/>
      <c r="V102" s="145"/>
      <c r="W102" s="145"/>
      <c r="X102" s="145"/>
    </row>
    <row r="103" spans="1:25" ht="15.6" customHeight="1" x14ac:dyDescent="0.25">
      <c r="A103" s="144"/>
      <c r="B103" s="185"/>
      <c r="C103" s="364" t="s">
        <v>77</v>
      </c>
      <c r="D103" s="364"/>
      <c r="E103" s="364"/>
      <c r="F103" s="364"/>
      <c r="G103" s="364"/>
      <c r="H103" s="256"/>
      <c r="I103" s="365" t="s">
        <v>78</v>
      </c>
      <c r="J103" s="366"/>
      <c r="K103" s="366"/>
      <c r="L103" s="366"/>
      <c r="M103" s="366"/>
      <c r="N103" s="254"/>
      <c r="O103" s="371" t="str">
        <f>IF(Cover!C13="", "Enter IDC Rate on Cover Page",Cover!C13)</f>
        <v>Enter IDC Rate on Cover Page</v>
      </c>
      <c r="P103" s="372"/>
      <c r="Q103" s="186"/>
      <c r="R103" s="187"/>
      <c r="S103" s="144"/>
      <c r="T103" s="145"/>
      <c r="U103" s="147" t="str">
        <f>O103</f>
        <v>Enter IDC Rate on Cover Page</v>
      </c>
      <c r="V103" s="145"/>
      <c r="W103" s="145"/>
      <c r="X103" s="145"/>
    </row>
    <row r="104" spans="1:25" ht="14.1" hidden="1" customHeight="1" x14ac:dyDescent="0.25">
      <c r="A104" s="144"/>
      <c r="B104" s="185"/>
      <c r="C104" s="182"/>
      <c r="D104" s="182"/>
      <c r="E104" s="182"/>
      <c r="F104" s="182"/>
      <c r="G104" s="182"/>
      <c r="H104" s="256"/>
      <c r="I104" s="373" t="s">
        <v>79</v>
      </c>
      <c r="J104" s="369"/>
      <c r="K104" s="369"/>
      <c r="L104" s="369"/>
      <c r="M104" s="369"/>
      <c r="N104" s="255"/>
      <c r="O104" s="374">
        <f>(R100+R91+R81+R72+R65+R56+R51+R43+R15)-F127</f>
        <v>0</v>
      </c>
      <c r="P104" s="375"/>
      <c r="Q104" s="186"/>
      <c r="R104" s="187"/>
      <c r="S104" s="144"/>
      <c r="T104" s="145"/>
      <c r="U104" s="145"/>
      <c r="V104" s="145"/>
      <c r="W104" s="145"/>
      <c r="X104" s="145"/>
    </row>
    <row r="105" spans="1:25" ht="14.1" hidden="1" customHeight="1" x14ac:dyDescent="0.25">
      <c r="A105" s="144"/>
      <c r="B105" s="185" t="s">
        <v>80</v>
      </c>
      <c r="C105" s="188"/>
      <c r="D105" s="188"/>
      <c r="E105" s="188"/>
      <c r="F105" s="188"/>
      <c r="G105" s="189"/>
      <c r="H105" s="256"/>
      <c r="I105" s="257"/>
      <c r="J105" s="255"/>
      <c r="K105" s="255"/>
      <c r="L105" s="255"/>
      <c r="M105" s="255"/>
      <c r="N105" s="255"/>
      <c r="O105" s="376" t="e">
        <f>(O103+1)*O104</f>
        <v>#VALUE!</v>
      </c>
      <c r="P105" s="375"/>
      <c r="Q105" s="186"/>
      <c r="R105" s="187"/>
      <c r="S105" s="144"/>
      <c r="T105" s="145"/>
      <c r="U105" s="145"/>
      <c r="V105" s="145"/>
      <c r="W105" s="145"/>
      <c r="X105" s="145"/>
    </row>
    <row r="106" spans="1:25" ht="15.75" customHeight="1" x14ac:dyDescent="0.25">
      <c r="A106" s="144"/>
      <c r="B106" s="185"/>
      <c r="C106" s="364" t="s">
        <v>81</v>
      </c>
      <c r="D106" s="364"/>
      <c r="E106" s="364"/>
      <c r="F106" s="364"/>
      <c r="G106" s="190">
        <f>F121</f>
        <v>0</v>
      </c>
      <c r="H106" s="256"/>
      <c r="I106" s="182"/>
      <c r="J106" s="182"/>
      <c r="K106" s="182"/>
      <c r="L106" s="182"/>
      <c r="M106" s="182"/>
      <c r="N106" s="182"/>
      <c r="O106" s="182"/>
      <c r="P106" s="182"/>
      <c r="Q106" s="186"/>
      <c r="R106" s="187"/>
      <c r="S106" s="144"/>
      <c r="T106" s="145"/>
      <c r="U106" s="145"/>
      <c r="V106" s="145"/>
      <c r="W106" s="145"/>
      <c r="X106" s="145"/>
    </row>
    <row r="107" spans="1:25" ht="15.75" customHeight="1" x14ac:dyDescent="0.25">
      <c r="A107" s="144"/>
      <c r="B107" s="185"/>
      <c r="C107" s="364" t="s">
        <v>82</v>
      </c>
      <c r="D107" s="364"/>
      <c r="E107" s="364"/>
      <c r="F107" s="364"/>
      <c r="G107" s="190">
        <f>F122+F123+F124+F125</f>
        <v>0</v>
      </c>
      <c r="H107" s="256"/>
      <c r="I107" s="191"/>
      <c r="J107" s="191"/>
      <c r="K107" s="191"/>
      <c r="L107" s="191"/>
      <c r="M107" s="191"/>
      <c r="N107" s="191"/>
      <c r="O107" s="191"/>
      <c r="P107" s="191"/>
      <c r="Q107" s="186"/>
      <c r="R107" s="187"/>
      <c r="S107" s="144"/>
      <c r="T107" s="145"/>
      <c r="U107" s="145"/>
      <c r="V107" s="145"/>
      <c r="W107" s="145"/>
      <c r="X107" s="145"/>
    </row>
    <row r="108" spans="1:25" ht="15.75" customHeight="1" x14ac:dyDescent="0.25">
      <c r="A108" s="144"/>
      <c r="B108" s="185"/>
      <c r="C108" s="364" t="s">
        <v>83</v>
      </c>
      <c r="D108" s="364"/>
      <c r="E108" s="364"/>
      <c r="F108" s="364"/>
      <c r="G108" s="190">
        <f>R114</f>
        <v>0</v>
      </c>
      <c r="H108" s="256"/>
      <c r="I108" s="365" t="s">
        <v>84</v>
      </c>
      <c r="J108" s="366"/>
      <c r="K108" s="366"/>
      <c r="L108" s="366"/>
      <c r="M108" s="366"/>
      <c r="N108" s="254"/>
      <c r="O108" s="367">
        <f>'GRANT SUMMARY'!J40</f>
        <v>0</v>
      </c>
      <c r="P108" s="368"/>
      <c r="Q108" s="186"/>
      <c r="R108" s="187"/>
      <c r="S108" s="144"/>
      <c r="T108" s="145"/>
      <c r="U108" s="145"/>
      <c r="V108" s="145"/>
      <c r="W108" s="145"/>
      <c r="X108" s="145"/>
    </row>
    <row r="109" spans="1:25" ht="16.5" customHeight="1" x14ac:dyDescent="0.25">
      <c r="A109" s="144"/>
      <c r="B109" s="185"/>
      <c r="C109" s="256"/>
      <c r="D109" s="369"/>
      <c r="E109" s="369"/>
      <c r="F109" s="369"/>
      <c r="G109" s="256"/>
      <c r="H109" s="256"/>
      <c r="I109" s="256"/>
      <c r="J109" s="256"/>
      <c r="K109" s="256"/>
      <c r="L109" s="256"/>
      <c r="M109" s="370"/>
      <c r="N109" s="370"/>
      <c r="O109" s="370"/>
      <c r="P109" s="370"/>
      <c r="Q109" s="370"/>
      <c r="R109" s="192" t="s">
        <v>45</v>
      </c>
      <c r="S109" s="144"/>
      <c r="T109" s="145"/>
      <c r="U109" s="145"/>
      <c r="V109" s="145"/>
      <c r="W109" s="145"/>
      <c r="X109" s="145"/>
    </row>
    <row r="110" spans="1:25" x14ac:dyDescent="0.25">
      <c r="A110" s="144"/>
      <c r="B110" s="253"/>
      <c r="C110" s="305"/>
      <c r="D110" s="305"/>
      <c r="E110" s="305"/>
      <c r="F110" s="251"/>
      <c r="G110" s="251"/>
      <c r="H110" s="251"/>
      <c r="I110" s="305" t="s">
        <v>85</v>
      </c>
      <c r="J110" s="305"/>
      <c r="K110" s="305"/>
      <c r="L110" s="305"/>
      <c r="M110" s="305"/>
      <c r="N110" s="305"/>
      <c r="O110" s="305"/>
      <c r="P110" s="305"/>
      <c r="Q110" s="306"/>
      <c r="R110" s="130"/>
      <c r="S110" s="144"/>
      <c r="T110" s="145"/>
      <c r="U110" s="145"/>
      <c r="V110" s="145"/>
      <c r="W110" s="145"/>
      <c r="X110" s="145"/>
      <c r="Y110" s="108">
        <f>R110</f>
        <v>0</v>
      </c>
    </row>
    <row r="111" spans="1:25" ht="15.75" customHeight="1" x14ac:dyDescent="0.25">
      <c r="A111" s="144"/>
      <c r="B111" s="353" t="s">
        <v>86</v>
      </c>
      <c r="C111" s="354"/>
      <c r="D111" s="354"/>
      <c r="E111" s="354"/>
      <c r="F111" s="354"/>
      <c r="G111" s="354"/>
      <c r="H111" s="354"/>
      <c r="I111" s="354"/>
      <c r="J111" s="354"/>
      <c r="K111" s="354"/>
      <c r="L111" s="354"/>
      <c r="M111" s="354"/>
      <c r="N111" s="354"/>
      <c r="O111" s="354"/>
      <c r="P111" s="354"/>
      <c r="Q111" s="354"/>
      <c r="R111" s="258"/>
      <c r="S111" s="144"/>
      <c r="T111" s="145"/>
      <c r="U111" s="145"/>
      <c r="V111" s="145"/>
      <c r="W111" s="145"/>
    </row>
    <row r="112" spans="1:25" ht="39.950000000000003" customHeight="1" x14ac:dyDescent="0.25">
      <c r="A112" s="144"/>
      <c r="B112" s="358" t="s">
        <v>87</v>
      </c>
      <c r="C112" s="359"/>
      <c r="D112" s="359"/>
      <c r="E112" s="359"/>
      <c r="F112" s="359"/>
      <c r="G112" s="359"/>
      <c r="H112" s="359"/>
      <c r="I112" s="359"/>
      <c r="J112" s="359"/>
      <c r="K112" s="359"/>
      <c r="L112" s="359"/>
      <c r="M112" s="359"/>
      <c r="N112" s="359"/>
      <c r="O112" s="359"/>
      <c r="P112" s="359"/>
      <c r="Q112" s="360"/>
      <c r="R112" s="252" t="s">
        <v>45</v>
      </c>
      <c r="S112" s="144"/>
      <c r="T112" s="145"/>
      <c r="U112" s="145"/>
      <c r="V112" s="145"/>
      <c r="W112" s="145"/>
    </row>
    <row r="113" spans="1:40" ht="30" customHeight="1" x14ac:dyDescent="0.25">
      <c r="A113" s="144"/>
      <c r="B113" s="361"/>
      <c r="C113" s="362"/>
      <c r="D113" s="362"/>
      <c r="E113" s="362"/>
      <c r="F113" s="362"/>
      <c r="G113" s="362"/>
      <c r="H113" s="362"/>
      <c r="I113" s="362"/>
      <c r="J113" s="362"/>
      <c r="K113" s="362"/>
      <c r="L113" s="362"/>
      <c r="M113" s="362"/>
      <c r="N113" s="362"/>
      <c r="O113" s="362"/>
      <c r="P113" s="362"/>
      <c r="Q113" s="363"/>
      <c r="R113" s="131"/>
      <c r="S113" s="144"/>
      <c r="T113" s="145"/>
      <c r="U113" s="145"/>
      <c r="V113" s="145"/>
      <c r="W113" s="145"/>
    </row>
    <row r="114" spans="1:40" ht="18.600000000000001" customHeight="1" x14ac:dyDescent="0.25">
      <c r="A114" s="144"/>
      <c r="B114" s="304" t="s">
        <v>88</v>
      </c>
      <c r="C114" s="305"/>
      <c r="D114" s="305"/>
      <c r="E114" s="305"/>
      <c r="F114" s="305"/>
      <c r="G114" s="305"/>
      <c r="H114" s="305"/>
      <c r="I114" s="305"/>
      <c r="J114" s="305"/>
      <c r="K114" s="305"/>
      <c r="L114" s="305"/>
      <c r="M114" s="305"/>
      <c r="N114" s="305"/>
      <c r="O114" s="305"/>
      <c r="P114" s="305"/>
      <c r="Q114" s="306"/>
      <c r="R114" s="128">
        <f>ROUND(R113,0)</f>
        <v>0</v>
      </c>
      <c r="S114" s="144"/>
      <c r="T114" s="145"/>
      <c r="U114" s="145"/>
      <c r="V114" s="145"/>
      <c r="W114" s="145"/>
      <c r="Y114" s="108">
        <f>R114</f>
        <v>0</v>
      </c>
    </row>
    <row r="115" spans="1:40" ht="18.600000000000001" customHeight="1" x14ac:dyDescent="0.25">
      <c r="A115" s="144"/>
      <c r="B115" s="197"/>
      <c r="C115" s="198"/>
      <c r="D115" s="198"/>
      <c r="E115" s="198"/>
      <c r="F115" s="198"/>
      <c r="G115" s="198"/>
      <c r="H115" s="198"/>
      <c r="I115" s="198"/>
      <c r="J115" s="198"/>
      <c r="K115" s="198"/>
      <c r="L115" s="198"/>
      <c r="M115" s="198"/>
      <c r="N115" s="198"/>
      <c r="O115" s="198"/>
      <c r="P115" s="198"/>
      <c r="Q115" s="198"/>
      <c r="R115" s="258"/>
      <c r="S115" s="144"/>
      <c r="T115" s="145"/>
      <c r="U115" s="145"/>
      <c r="V115" s="145"/>
      <c r="W115" s="145"/>
      <c r="Y115" s="108"/>
    </row>
    <row r="116" spans="1:40" ht="34.5" customHeight="1" x14ac:dyDescent="0.25">
      <c r="A116" s="144"/>
      <c r="B116" s="355" t="s">
        <v>89</v>
      </c>
      <c r="C116" s="356"/>
      <c r="D116" s="356"/>
      <c r="E116" s="356"/>
      <c r="F116" s="356"/>
      <c r="G116" s="356"/>
      <c r="H116" s="356"/>
      <c r="I116" s="356"/>
      <c r="J116" s="356"/>
      <c r="K116" s="356"/>
      <c r="L116" s="356"/>
      <c r="M116" s="356"/>
      <c r="N116" s="356"/>
      <c r="O116" s="356"/>
      <c r="P116" s="356"/>
      <c r="Q116" s="357"/>
      <c r="R116" s="123">
        <f>SUM(R114+R110+R100+R91+R81+R72+R65+R56+R51+R43+R15)</f>
        <v>0</v>
      </c>
      <c r="S116" s="144"/>
      <c r="T116" s="145"/>
      <c r="U116" s="132"/>
      <c r="V116" s="133"/>
      <c r="W116" s="145"/>
    </row>
    <row r="117" spans="1:40" ht="15" customHeight="1" x14ac:dyDescent="0.25">
      <c r="A117" s="144"/>
      <c r="B117" s="144"/>
      <c r="C117" s="144"/>
      <c r="D117" s="144"/>
      <c r="E117" s="144"/>
      <c r="F117" s="144"/>
      <c r="G117" s="144"/>
      <c r="H117" s="144"/>
      <c r="I117" s="144"/>
      <c r="J117" s="144"/>
      <c r="K117" s="144"/>
      <c r="L117" s="144"/>
      <c r="M117" s="144"/>
      <c r="N117" s="144"/>
      <c r="O117" s="144"/>
      <c r="P117" s="144"/>
      <c r="Q117" s="144"/>
      <c r="R117" s="144"/>
      <c r="S117" s="144"/>
      <c r="T117" s="145"/>
      <c r="U117" s="132" t="s">
        <v>90</v>
      </c>
      <c r="V117" s="133">
        <f>U91+R100+R59+R63+R51+R15</f>
        <v>0</v>
      </c>
      <c r="W117" s="145"/>
    </row>
    <row r="118" spans="1:40"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row>
    <row r="119" spans="1:40" hidden="1" x14ac:dyDescent="0.25"/>
    <row r="120" spans="1:40" hidden="1" x14ac:dyDescent="0.25">
      <c r="C120" s="109" t="s">
        <v>91</v>
      </c>
      <c r="D120" s="109"/>
      <c r="E120" s="110"/>
      <c r="F120" s="111"/>
    </row>
    <row r="121" spans="1:40" hidden="1" x14ac:dyDescent="0.25">
      <c r="C121" s="109" t="s">
        <v>81</v>
      </c>
      <c r="D121" s="109"/>
      <c r="E121" s="110"/>
      <c r="F121" s="114">
        <f>R56</f>
        <v>0</v>
      </c>
    </row>
    <row r="122" spans="1:40" hidden="1" x14ac:dyDescent="0.25">
      <c r="C122" s="109" t="s">
        <v>92</v>
      </c>
      <c r="D122" s="109"/>
      <c r="E122" s="110">
        <f>W68</f>
        <v>0</v>
      </c>
      <c r="F122" s="111">
        <f>IF(E122&gt;25000,(E122-25000),0)</f>
        <v>0</v>
      </c>
    </row>
    <row r="123" spans="1:40" hidden="1" x14ac:dyDescent="0.25">
      <c r="C123" s="109" t="s">
        <v>93</v>
      </c>
      <c r="D123" s="109"/>
      <c r="E123" s="110">
        <f>W69</f>
        <v>0</v>
      </c>
      <c r="F123" s="111">
        <f>IF(E123&gt;25000,(E123-25000),0)</f>
        <v>0</v>
      </c>
    </row>
    <row r="124" spans="1:40" hidden="1" x14ac:dyDescent="0.25">
      <c r="C124" s="109" t="s">
        <v>94</v>
      </c>
      <c r="D124" s="109"/>
      <c r="E124" s="110">
        <f>W70</f>
        <v>0</v>
      </c>
      <c r="F124" s="111">
        <f>IF(E124&gt;25000,(E124-25000),0)</f>
        <v>0</v>
      </c>
    </row>
    <row r="125" spans="1:40" hidden="1" x14ac:dyDescent="0.25">
      <c r="C125" s="109" t="s">
        <v>95</v>
      </c>
      <c r="D125" s="109"/>
      <c r="E125" s="110">
        <f>W71</f>
        <v>0</v>
      </c>
      <c r="F125" s="111">
        <f>IF(E125&gt;25000,(E125-25000),0)</f>
        <v>0</v>
      </c>
    </row>
    <row r="126" spans="1:40" hidden="1" x14ac:dyDescent="0.25">
      <c r="C126" s="109" t="s">
        <v>83</v>
      </c>
      <c r="D126" s="109"/>
      <c r="E126" s="110"/>
      <c r="F126" s="114">
        <f>R114</f>
        <v>0</v>
      </c>
    </row>
    <row r="127" spans="1:40" s="4" customFormat="1" hidden="1" x14ac:dyDescent="0.25">
      <c r="A127"/>
      <c r="B127"/>
      <c r="C127"/>
      <c r="D127"/>
      <c r="E127" s="115"/>
      <c r="F127" s="43">
        <f>SUM(F121:F126)</f>
        <v>0</v>
      </c>
      <c r="L127" s="112"/>
      <c r="M127" s="113"/>
      <c r="N127" s="113"/>
      <c r="O127" s="112"/>
      <c r="P127" s="5"/>
      <c r="Q127"/>
      <c r="R127"/>
      <c r="S127" s="148"/>
      <c r="T127"/>
      <c r="U127"/>
      <c r="V127"/>
      <c r="W127"/>
      <c r="X127"/>
      <c r="Y127"/>
      <c r="Z127"/>
      <c r="AA127"/>
      <c r="AB127"/>
      <c r="AC127"/>
      <c r="AD127"/>
      <c r="AE127"/>
      <c r="AF127"/>
      <c r="AG127"/>
      <c r="AH127"/>
      <c r="AI127"/>
      <c r="AJ127"/>
      <c r="AK127"/>
      <c r="AL127"/>
      <c r="AM127"/>
      <c r="AN127"/>
    </row>
    <row r="128" spans="1:40" hidden="1" x14ac:dyDescent="0.25"/>
    <row r="129" hidden="1" x14ac:dyDescent="0.25"/>
  </sheetData>
  <sheetProtection algorithmName="SHA-512" hashValue="piTmXFIobJ8jZUUSp9Q5WjP2sOJVSUYU700S7hZGghWDWTTYiC5z/Ojsgj+iaNo8n1NqieGHbILrWIalKRHYuQ==" saltValue="eIovboiCU163H3aIwec26A==" spinCount="100000" sheet="1" formatCells="0" formatRows="0" insertRows="0" selectLockedCells="1"/>
  <mergeCells count="204">
    <mergeCell ref="B116:Q116"/>
    <mergeCell ref="B3:R3"/>
    <mergeCell ref="C110:E110"/>
    <mergeCell ref="I110:Q110"/>
    <mergeCell ref="B111:Q111"/>
    <mergeCell ref="B112:Q112"/>
    <mergeCell ref="B113:Q113"/>
    <mergeCell ref="B114:Q114"/>
    <mergeCell ref="C106:F106"/>
    <mergeCell ref="C107:F107"/>
    <mergeCell ref="C108:F108"/>
    <mergeCell ref="I108:M108"/>
    <mergeCell ref="O108:P108"/>
    <mergeCell ref="D109:F109"/>
    <mergeCell ref="M109:Q109"/>
    <mergeCell ref="C103:G103"/>
    <mergeCell ref="I103:M103"/>
    <mergeCell ref="O103:P103"/>
    <mergeCell ref="I104:M104"/>
    <mergeCell ref="O104:P104"/>
    <mergeCell ref="O105:P105"/>
    <mergeCell ref="B98:D98"/>
    <mergeCell ref="E98:Q98"/>
    <mergeCell ref="B99:D99"/>
    <mergeCell ref="E99:Q99"/>
    <mergeCell ref="B100:Q100"/>
    <mergeCell ref="B101:R101"/>
    <mergeCell ref="B95:D95"/>
    <mergeCell ref="E95:Q95"/>
    <mergeCell ref="B96:D96"/>
    <mergeCell ref="E96:Q96"/>
    <mergeCell ref="B97:D97"/>
    <mergeCell ref="E97:Q97"/>
    <mergeCell ref="B91:Q91"/>
    <mergeCell ref="B92:R92"/>
    <mergeCell ref="B93:D93"/>
    <mergeCell ref="E93:R93"/>
    <mergeCell ref="B94:D94"/>
    <mergeCell ref="E94:Q94"/>
    <mergeCell ref="B89:D89"/>
    <mergeCell ref="E89:G89"/>
    <mergeCell ref="H89:O89"/>
    <mergeCell ref="B90:D90"/>
    <mergeCell ref="E90:G90"/>
    <mergeCell ref="H90:O90"/>
    <mergeCell ref="B87:D87"/>
    <mergeCell ref="E87:G87"/>
    <mergeCell ref="H87:O87"/>
    <mergeCell ref="B88:D88"/>
    <mergeCell ref="E88:G88"/>
    <mergeCell ref="H88:O88"/>
    <mergeCell ref="B85:D85"/>
    <mergeCell ref="E85:G85"/>
    <mergeCell ref="H85:O85"/>
    <mergeCell ref="B86:D86"/>
    <mergeCell ref="E86:G86"/>
    <mergeCell ref="H86:O86"/>
    <mergeCell ref="B81:Q81"/>
    <mergeCell ref="B82:R82"/>
    <mergeCell ref="B83:D83"/>
    <mergeCell ref="E83:G83"/>
    <mergeCell ref="H83:O83"/>
    <mergeCell ref="B84:D84"/>
    <mergeCell ref="E84:G84"/>
    <mergeCell ref="H84:O84"/>
    <mergeCell ref="B78:D78"/>
    <mergeCell ref="E78:Q78"/>
    <mergeCell ref="B79:D79"/>
    <mergeCell ref="E79:Q79"/>
    <mergeCell ref="B80:D80"/>
    <mergeCell ref="E80:Q80"/>
    <mergeCell ref="B75:D75"/>
    <mergeCell ref="E75:Q75"/>
    <mergeCell ref="B76:D76"/>
    <mergeCell ref="E76:Q76"/>
    <mergeCell ref="B77:D77"/>
    <mergeCell ref="E77:Q77"/>
    <mergeCell ref="B71:C71"/>
    <mergeCell ref="D71:G71"/>
    <mergeCell ref="H71:O71"/>
    <mergeCell ref="B72:Q72"/>
    <mergeCell ref="B73:R73"/>
    <mergeCell ref="B74:D74"/>
    <mergeCell ref="E74:Q74"/>
    <mergeCell ref="B69:C69"/>
    <mergeCell ref="D69:G69"/>
    <mergeCell ref="H69:O69"/>
    <mergeCell ref="B70:C70"/>
    <mergeCell ref="D70:G70"/>
    <mergeCell ref="H70:O70"/>
    <mergeCell ref="B65:Q65"/>
    <mergeCell ref="B66:R66"/>
    <mergeCell ref="B67:C67"/>
    <mergeCell ref="D67:G67"/>
    <mergeCell ref="H67:O67"/>
    <mergeCell ref="B68:C68"/>
    <mergeCell ref="D68:G68"/>
    <mergeCell ref="H68:O68"/>
    <mergeCell ref="C62:E62"/>
    <mergeCell ref="F62:Q62"/>
    <mergeCell ref="B63:C63"/>
    <mergeCell ref="D63:Q63"/>
    <mergeCell ref="C64:E64"/>
    <mergeCell ref="F64:Q64"/>
    <mergeCell ref="B59:C59"/>
    <mergeCell ref="D59:Q59"/>
    <mergeCell ref="C60:E60"/>
    <mergeCell ref="F60:Q60"/>
    <mergeCell ref="B61:C61"/>
    <mergeCell ref="D61:Q61"/>
    <mergeCell ref="B55:C55"/>
    <mergeCell ref="D55:P55"/>
    <mergeCell ref="B56:Q56"/>
    <mergeCell ref="B57:R57"/>
    <mergeCell ref="B58:C58"/>
    <mergeCell ref="D58:Q58"/>
    <mergeCell ref="B51:O51"/>
    <mergeCell ref="B52:R52"/>
    <mergeCell ref="B53:C53"/>
    <mergeCell ref="D53:P53"/>
    <mergeCell ref="B54:C54"/>
    <mergeCell ref="D54:P54"/>
    <mergeCell ref="B48:C48"/>
    <mergeCell ref="D48:K48"/>
    <mergeCell ref="B49:C49"/>
    <mergeCell ref="D49:K49"/>
    <mergeCell ref="B50:C50"/>
    <mergeCell ref="D50:K50"/>
    <mergeCell ref="B45:C45"/>
    <mergeCell ref="D45:K45"/>
    <mergeCell ref="B46:C46"/>
    <mergeCell ref="D46:K46"/>
    <mergeCell ref="B47:C47"/>
    <mergeCell ref="D47:K47"/>
    <mergeCell ref="B41:C41"/>
    <mergeCell ref="D41:K41"/>
    <mergeCell ref="B42:C42"/>
    <mergeCell ref="D42:K42"/>
    <mergeCell ref="B43:O43"/>
    <mergeCell ref="B44:R44"/>
    <mergeCell ref="B38:C38"/>
    <mergeCell ref="D38:K38"/>
    <mergeCell ref="B39:C39"/>
    <mergeCell ref="D39:K39"/>
    <mergeCell ref="B40:C40"/>
    <mergeCell ref="D40:K40"/>
    <mergeCell ref="B35:C35"/>
    <mergeCell ref="D35:K35"/>
    <mergeCell ref="B36:C36"/>
    <mergeCell ref="D36:K36"/>
    <mergeCell ref="B37:C37"/>
    <mergeCell ref="D37:K37"/>
    <mergeCell ref="B32:C32"/>
    <mergeCell ref="D32:K32"/>
    <mergeCell ref="B33:C33"/>
    <mergeCell ref="D33:K33"/>
    <mergeCell ref="B34:C34"/>
    <mergeCell ref="D34:K34"/>
    <mergeCell ref="B29:C29"/>
    <mergeCell ref="D29:K29"/>
    <mergeCell ref="B30:C30"/>
    <mergeCell ref="D30:K30"/>
    <mergeCell ref="B31:C31"/>
    <mergeCell ref="D31:K31"/>
    <mergeCell ref="B26:C26"/>
    <mergeCell ref="D26:K26"/>
    <mergeCell ref="B27:C27"/>
    <mergeCell ref="D27:K27"/>
    <mergeCell ref="B28:C28"/>
    <mergeCell ref="D28:K28"/>
    <mergeCell ref="B23:C23"/>
    <mergeCell ref="D23:K23"/>
    <mergeCell ref="B24:C24"/>
    <mergeCell ref="D24:K24"/>
    <mergeCell ref="B25:C25"/>
    <mergeCell ref="D25:K25"/>
    <mergeCell ref="B20:C20"/>
    <mergeCell ref="D20:K20"/>
    <mergeCell ref="B21:C21"/>
    <mergeCell ref="D21:K21"/>
    <mergeCell ref="B22:C22"/>
    <mergeCell ref="D22:K22"/>
    <mergeCell ref="B17:C17"/>
    <mergeCell ref="D17:K17"/>
    <mergeCell ref="B18:C18"/>
    <mergeCell ref="D18:K18"/>
    <mergeCell ref="B19:C19"/>
    <mergeCell ref="D19:K19"/>
    <mergeCell ref="B13:C13"/>
    <mergeCell ref="D13:K13"/>
    <mergeCell ref="B14:C14"/>
    <mergeCell ref="D14:K14"/>
    <mergeCell ref="B15:O15"/>
    <mergeCell ref="B16:R16"/>
    <mergeCell ref="B9:R9"/>
    <mergeCell ref="B10:C10"/>
    <mergeCell ref="D10:K10"/>
    <mergeCell ref="B11:C11"/>
    <mergeCell ref="D11:K11"/>
    <mergeCell ref="B12:C12"/>
    <mergeCell ref="D12:K12"/>
    <mergeCell ref="B2:R2"/>
    <mergeCell ref="B4:R4"/>
    <mergeCell ref="B6:D6"/>
  </mergeCells>
  <conditionalFormatting sqref="R116">
    <cfRule type="cellIs" dxfId="53" priority="43" operator="notEqual">
      <formula>#REF!</formula>
    </cfRule>
  </conditionalFormatting>
  <dataValidations count="1">
    <dataValidation type="list" allowBlank="1" showInputMessage="1" showErrorMessage="1" sqref="B88:C90" xr:uid="{308BB669-98B7-4A1A-B486-C16787EC9A9D}">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5973F6C2-D405-4799-A561-90AF063771C2}">
            <xm:f>'GRANT SUMMARY'!$J$40&lt;0</xm:f>
            <x14:dxf>
              <fill>
                <patternFill>
                  <bgColor rgb="FFFF0000"/>
                </patternFill>
              </fill>
            </x14:dxf>
          </x14:cfRule>
          <xm:sqref>R110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3276B1A-9361-48EA-99D9-205A09DC6AC9}">
          <x14:formula1>
            <xm:f>Cover!$C$8:$C$12</xm:f>
          </x14:formula1>
          <xm:sqref>N46:N50 N18:N42 N11:N14</xm:sqref>
        </x14:dataValidation>
        <x14:dataValidation type="list" allowBlank="1" showInputMessage="1" showErrorMessage="1" xr:uid="{5E094915-E83C-452C-A196-BB08D4C6EF55}">
          <x14:formula1>
            <xm:f>'DROP-DOWNS'!$E$2:$E$3</xm:f>
          </x14:formula1>
          <xm:sqref>B68:C71</xm:sqref>
        </x14:dataValidation>
        <x14:dataValidation type="list" allowBlank="1" showInputMessage="1" showErrorMessage="1" xr:uid="{87B13C4E-E46E-479B-8778-E0EDBF392134}">
          <x14:formula1>
            <xm:f>'DROP-DOWNS'!$H$2:$H$8</xm:f>
          </x14:formula1>
          <xm:sqref>B94:D99</xm:sqref>
        </x14:dataValidation>
        <x14:dataValidation type="list" allowBlank="1" showInputMessage="1" showErrorMessage="1" xr:uid="{B1E3DD1E-ABF7-4127-95D7-452F837A5CA5}">
          <x14:formula1>
            <xm:f>'DROP-DOWNS'!$F$2:$F$6</xm:f>
          </x14:formula1>
          <xm:sqref>B75:D80</xm:sqref>
        </x14:dataValidation>
        <x14:dataValidation type="list" allowBlank="1" showInputMessage="1" showErrorMessage="1" xr:uid="{33ADCF39-0A86-4ED8-909D-FA177D8C0381}">
          <x14:formula1>
            <xm:f>'DROP-DOWNS'!$G$2:$G$11</xm:f>
          </x14:formula1>
          <xm:sqref>B84:D87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B019-7586-464A-AAC1-32965F25A267}">
  <sheetPr codeName="Sheet10">
    <tabColor theme="3" tint="0.79998168889431442"/>
  </sheetPr>
  <dimension ref="A1:AA126"/>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15" customWidth="1"/>
    <col min="6" max="6" width="11.85546875" style="5" customWidth="1"/>
    <col min="7" max="8" width="11.85546875" style="4" customWidth="1"/>
    <col min="9" max="9" width="12.85546875" style="4" customWidth="1"/>
    <col min="10" max="10" width="11.85546875" style="4" customWidth="1"/>
    <col min="11" max="11" width="6.42578125" style="4" customWidth="1"/>
    <col min="12" max="12" width="9.5703125" style="112" customWidth="1"/>
    <col min="13" max="14" width="9.5703125" style="113" customWidth="1"/>
    <col min="15" max="15" width="9.5703125" style="112" customWidth="1"/>
    <col min="16" max="16" width="9.5703125" style="5" customWidth="1"/>
    <col min="17" max="17" width="9.5703125" customWidth="1"/>
    <col min="18" max="18" width="14" customWidth="1"/>
    <col min="19" max="19" width="3.42578125" style="148" customWidth="1"/>
    <col min="20" max="20" width="4.28515625" hidden="1" customWidth="1"/>
    <col min="21" max="21" width="15.7109375" hidden="1" customWidth="1"/>
    <col min="22" max="22" width="27.5703125" hidden="1" customWidth="1"/>
    <col min="23" max="23" width="17.28515625" hidden="1" customWidth="1"/>
    <col min="24" max="24" width="9.140625" hidden="1" customWidth="1"/>
    <col min="25" max="25" width="10.5703125" hidden="1" customWidth="1"/>
    <col min="26" max="26" width="9.140625" customWidth="1"/>
    <col min="27" max="27" width="10.5703125" bestFit="1" customWidth="1"/>
  </cols>
  <sheetData>
    <row r="1" spans="1:27" x14ac:dyDescent="0.25">
      <c r="A1" s="144"/>
      <c r="B1" s="144"/>
      <c r="C1" s="144"/>
      <c r="D1" s="144"/>
      <c r="E1" s="144"/>
      <c r="F1" s="144"/>
      <c r="G1" s="144"/>
      <c r="H1" s="144"/>
      <c r="I1" s="144"/>
      <c r="J1" s="144"/>
      <c r="K1" s="144"/>
      <c r="L1" s="144"/>
      <c r="M1" s="144"/>
      <c r="N1" s="144"/>
      <c r="O1" s="144"/>
      <c r="P1" s="144"/>
      <c r="Q1" s="144"/>
      <c r="R1" s="144"/>
      <c r="S1" s="144"/>
      <c r="T1" s="145"/>
      <c r="U1" s="145"/>
      <c r="V1" s="145"/>
      <c r="W1" s="145"/>
    </row>
    <row r="2" spans="1:27" ht="29.45" customHeight="1" x14ac:dyDescent="0.25">
      <c r="A2" s="144"/>
      <c r="B2" s="298" t="s">
        <v>283</v>
      </c>
      <c r="C2" s="299"/>
      <c r="D2" s="299"/>
      <c r="E2" s="299"/>
      <c r="F2" s="299"/>
      <c r="G2" s="299"/>
      <c r="H2" s="299"/>
      <c r="I2" s="299"/>
      <c r="J2" s="299"/>
      <c r="K2" s="299"/>
      <c r="L2" s="299"/>
      <c r="M2" s="299"/>
      <c r="N2" s="299"/>
      <c r="O2" s="299"/>
      <c r="P2" s="299"/>
      <c r="Q2" s="299"/>
      <c r="R2" s="300"/>
      <c r="S2" s="144"/>
      <c r="T2" s="145"/>
      <c r="U2" s="145"/>
      <c r="V2" s="145"/>
      <c r="W2" s="145"/>
    </row>
    <row r="3" spans="1:27" ht="8.25" customHeight="1" x14ac:dyDescent="0.25">
      <c r="A3" s="144"/>
      <c r="B3" s="154"/>
      <c r="C3" s="154"/>
      <c r="D3" s="154"/>
      <c r="E3" s="154"/>
      <c r="F3" s="154"/>
      <c r="G3" s="154"/>
      <c r="H3" s="154"/>
      <c r="I3" s="154"/>
      <c r="J3" s="154"/>
      <c r="K3" s="154"/>
      <c r="L3" s="154"/>
      <c r="M3" s="154"/>
      <c r="N3" s="154"/>
      <c r="O3" s="154"/>
      <c r="P3" s="154"/>
      <c r="Q3" s="154"/>
      <c r="R3" s="154"/>
      <c r="S3" s="144"/>
      <c r="T3" s="145"/>
      <c r="U3" s="145"/>
      <c r="V3" s="145"/>
      <c r="W3" s="145"/>
    </row>
    <row r="4" spans="1:27" ht="8.25" customHeight="1" x14ac:dyDescent="0.25">
      <c r="A4" s="144"/>
      <c r="B4" s="154"/>
      <c r="C4" s="154"/>
      <c r="D4" s="37"/>
      <c r="E4" s="154"/>
      <c r="F4" s="154"/>
      <c r="G4" s="154"/>
      <c r="H4" s="154"/>
      <c r="I4" s="154"/>
      <c r="J4" s="154"/>
      <c r="K4" s="154"/>
      <c r="L4" s="154"/>
      <c r="M4" s="154"/>
      <c r="N4" s="154"/>
      <c r="O4" s="154"/>
      <c r="P4" s="154"/>
      <c r="Q4" s="154"/>
      <c r="R4" s="154"/>
      <c r="S4" s="144"/>
      <c r="T4" s="145"/>
      <c r="U4" s="145"/>
      <c r="V4" s="145"/>
      <c r="W4" s="145"/>
    </row>
    <row r="5" spans="1:27" ht="30" customHeight="1" x14ac:dyDescent="0.25">
      <c r="A5" s="144"/>
      <c r="B5" s="377" t="s">
        <v>96</v>
      </c>
      <c r="C5" s="302"/>
      <c r="D5" s="303"/>
      <c r="E5" s="152"/>
      <c r="F5" s="154"/>
      <c r="G5" s="154"/>
      <c r="H5" s="154"/>
      <c r="I5" s="154"/>
      <c r="J5" s="154"/>
      <c r="K5" s="154"/>
      <c r="L5" s="154"/>
      <c r="M5" s="154"/>
      <c r="N5" s="154"/>
      <c r="O5" s="154"/>
      <c r="P5" s="154"/>
      <c r="Q5" s="154"/>
      <c r="R5" s="154"/>
      <c r="S5" s="144"/>
      <c r="T5" s="145"/>
      <c r="U5" s="145"/>
      <c r="V5" s="145"/>
      <c r="W5" s="145"/>
    </row>
    <row r="6" spans="1:27" ht="8.25" customHeight="1" x14ac:dyDescent="0.25">
      <c r="A6" s="144"/>
      <c r="B6" s="154"/>
      <c r="C6" s="154"/>
      <c r="D6" s="37"/>
      <c r="E6" s="154"/>
      <c r="F6" s="154"/>
      <c r="G6" s="154"/>
      <c r="H6" s="154"/>
      <c r="I6" s="154"/>
      <c r="J6" s="154"/>
      <c r="K6" s="154"/>
      <c r="L6" s="154"/>
      <c r="M6" s="154"/>
      <c r="N6" s="154"/>
      <c r="O6" s="154"/>
      <c r="P6" s="154"/>
      <c r="Q6" s="154"/>
      <c r="R6" s="154"/>
      <c r="S6" s="144"/>
      <c r="T6" s="145"/>
      <c r="U6" s="145"/>
      <c r="V6" s="145"/>
      <c r="W6" s="145"/>
    </row>
    <row r="7" spans="1:27" ht="9" customHeight="1" x14ac:dyDescent="0.25">
      <c r="A7" s="144"/>
      <c r="B7" s="154"/>
      <c r="C7" s="154"/>
      <c r="D7" s="154"/>
      <c r="E7" s="154"/>
      <c r="F7" s="154"/>
      <c r="G7" s="154"/>
      <c r="H7" s="154"/>
      <c r="I7" s="154"/>
      <c r="J7" s="154"/>
      <c r="K7" s="154"/>
      <c r="L7" s="154"/>
      <c r="M7" s="154"/>
      <c r="N7" s="154"/>
      <c r="O7" s="154"/>
      <c r="P7" s="154"/>
      <c r="Q7" s="154"/>
      <c r="R7" s="154"/>
      <c r="S7" s="144"/>
      <c r="T7" s="145"/>
      <c r="U7" s="145"/>
      <c r="V7" s="145"/>
      <c r="W7" s="145"/>
    </row>
    <row r="8" spans="1:27" ht="15.75" customHeight="1" x14ac:dyDescent="0.25">
      <c r="A8" s="144"/>
      <c r="B8" s="282" t="s">
        <v>20</v>
      </c>
      <c r="C8" s="283"/>
      <c r="D8" s="283"/>
      <c r="E8" s="283"/>
      <c r="F8" s="283"/>
      <c r="G8" s="283"/>
      <c r="H8" s="283"/>
      <c r="I8" s="283"/>
      <c r="J8" s="283"/>
      <c r="K8" s="283"/>
      <c r="L8" s="283"/>
      <c r="M8" s="283"/>
      <c r="N8" s="283"/>
      <c r="O8" s="283"/>
      <c r="P8" s="283"/>
      <c r="Q8" s="283"/>
      <c r="R8" s="284"/>
      <c r="S8" s="144"/>
      <c r="T8" s="145"/>
      <c r="U8" s="145"/>
      <c r="V8" s="146" t="s">
        <v>21</v>
      </c>
      <c r="W8" s="145"/>
    </row>
    <row r="9" spans="1:27" ht="39.950000000000003" customHeight="1" x14ac:dyDescent="0.25">
      <c r="A9" s="144"/>
      <c r="B9" s="285" t="s">
        <v>22</v>
      </c>
      <c r="C9" s="286"/>
      <c r="D9" s="285" t="s">
        <v>23</v>
      </c>
      <c r="E9" s="287"/>
      <c r="F9" s="287"/>
      <c r="G9" s="287"/>
      <c r="H9" s="287"/>
      <c r="I9" s="287"/>
      <c r="J9" s="287"/>
      <c r="K9" s="286"/>
      <c r="L9" s="157" t="s">
        <v>24</v>
      </c>
      <c r="M9" s="157" t="s">
        <v>25</v>
      </c>
      <c r="N9" s="157" t="s">
        <v>26</v>
      </c>
      <c r="O9" s="157" t="s">
        <v>27</v>
      </c>
      <c r="P9" s="157" t="s">
        <v>28</v>
      </c>
      <c r="Q9" s="157" t="s">
        <v>29</v>
      </c>
      <c r="R9" s="157" t="s">
        <v>30</v>
      </c>
      <c r="S9" s="144"/>
      <c r="T9" s="145"/>
      <c r="U9" s="145"/>
      <c r="V9" s="146"/>
      <c r="W9" s="145"/>
    </row>
    <row r="10" spans="1:27" ht="39.950000000000003" customHeight="1" x14ac:dyDescent="0.25">
      <c r="A10" s="144"/>
      <c r="B10" s="288"/>
      <c r="C10" s="289"/>
      <c r="D10" s="290"/>
      <c r="E10" s="291"/>
      <c r="F10" s="291"/>
      <c r="G10" s="291"/>
      <c r="H10" s="291"/>
      <c r="I10" s="291"/>
      <c r="J10" s="291"/>
      <c r="K10" s="292"/>
      <c r="L10" s="116"/>
      <c r="M10" s="117"/>
      <c r="N10" s="195"/>
      <c r="O10" s="150"/>
      <c r="P10" s="118" t="str">
        <f>IF(N10="","",(L10/N10))</f>
        <v/>
      </c>
      <c r="Q10" s="119">
        <f>O10*R10</f>
        <v>0</v>
      </c>
      <c r="R10" s="120">
        <f>ROUND(L10*M10,2)</f>
        <v>0</v>
      </c>
      <c r="S10" s="144"/>
      <c r="T10" s="145"/>
      <c r="U10" s="145"/>
      <c r="V10" s="146">
        <f>Q10+R10</f>
        <v>0</v>
      </c>
      <c r="W10" s="145"/>
      <c r="AA10" s="107"/>
    </row>
    <row r="11" spans="1:27" ht="39.950000000000003" customHeight="1" x14ac:dyDescent="0.25">
      <c r="A11" s="144"/>
      <c r="B11" s="293"/>
      <c r="C11" s="294"/>
      <c r="D11" s="290"/>
      <c r="E11" s="291"/>
      <c r="F11" s="291"/>
      <c r="G11" s="291"/>
      <c r="H11" s="291"/>
      <c r="I11" s="291"/>
      <c r="J11" s="291"/>
      <c r="K11" s="292"/>
      <c r="L11" s="116"/>
      <c r="M11" s="117"/>
      <c r="N11" s="195"/>
      <c r="O11" s="150"/>
      <c r="P11" s="118" t="str">
        <f>IF(N11="","",(L11/N11))</f>
        <v/>
      </c>
      <c r="Q11" s="119">
        <f>O11*R11</f>
        <v>0</v>
      </c>
      <c r="R11" s="120">
        <f t="shared" ref="R11:R13" si="0">ROUND(L11*M11,2)</f>
        <v>0</v>
      </c>
      <c r="S11" s="144"/>
      <c r="T11" s="145"/>
      <c r="U11" s="145"/>
      <c r="V11" s="146">
        <f>Q11+R11</f>
        <v>0</v>
      </c>
      <c r="W11" s="145"/>
      <c r="AA11" s="107"/>
    </row>
    <row r="12" spans="1:27" ht="39.950000000000003" customHeight="1" x14ac:dyDescent="0.25">
      <c r="A12" s="144"/>
      <c r="B12" s="293"/>
      <c r="C12" s="294"/>
      <c r="D12" s="290"/>
      <c r="E12" s="291"/>
      <c r="F12" s="291"/>
      <c r="G12" s="291"/>
      <c r="H12" s="291"/>
      <c r="I12" s="291"/>
      <c r="J12" s="291"/>
      <c r="K12" s="292"/>
      <c r="L12" s="116"/>
      <c r="M12" s="117"/>
      <c r="N12" s="195"/>
      <c r="O12" s="150"/>
      <c r="P12" s="118" t="str">
        <f>IF(N12="","",(L12/N12))</f>
        <v/>
      </c>
      <c r="Q12" s="119">
        <f>O12*R12</f>
        <v>0</v>
      </c>
      <c r="R12" s="120">
        <f t="shared" si="0"/>
        <v>0</v>
      </c>
      <c r="S12" s="144"/>
      <c r="T12" s="145"/>
      <c r="U12" s="145"/>
      <c r="V12" s="146">
        <f>Q12+R12</f>
        <v>0</v>
      </c>
      <c r="W12" s="145"/>
      <c r="AA12" s="107"/>
    </row>
    <row r="13" spans="1:27" ht="39.950000000000003" customHeight="1" x14ac:dyDescent="0.25">
      <c r="A13" s="144"/>
      <c r="B13" s="293"/>
      <c r="C13" s="294"/>
      <c r="D13" s="290"/>
      <c r="E13" s="291"/>
      <c r="F13" s="291"/>
      <c r="G13" s="291"/>
      <c r="H13" s="291"/>
      <c r="I13" s="291"/>
      <c r="J13" s="291"/>
      <c r="K13" s="292"/>
      <c r="L13" s="116"/>
      <c r="M13" s="117"/>
      <c r="N13" s="195"/>
      <c r="O13" s="150"/>
      <c r="P13" s="118" t="str">
        <f>IF(N13="","",(L13/N13))</f>
        <v/>
      </c>
      <c r="Q13" s="119">
        <f>O13*R13</f>
        <v>0</v>
      </c>
      <c r="R13" s="120">
        <f t="shared" si="0"/>
        <v>0</v>
      </c>
      <c r="S13" s="144"/>
      <c r="T13" s="145"/>
      <c r="U13" s="145"/>
      <c r="V13" s="146">
        <f>Q13+R13</f>
        <v>0</v>
      </c>
      <c r="W13" s="145"/>
      <c r="AA13" s="107"/>
    </row>
    <row r="14" spans="1:27" ht="18.600000000000001" customHeight="1" x14ac:dyDescent="0.25">
      <c r="A14" s="144"/>
      <c r="B14" s="304" t="s">
        <v>31</v>
      </c>
      <c r="C14" s="305"/>
      <c r="D14" s="305"/>
      <c r="E14" s="305"/>
      <c r="F14" s="305"/>
      <c r="G14" s="305"/>
      <c r="H14" s="305"/>
      <c r="I14" s="305"/>
      <c r="J14" s="305"/>
      <c r="K14" s="305"/>
      <c r="L14" s="305"/>
      <c r="M14" s="305"/>
      <c r="N14" s="305"/>
      <c r="O14" s="306"/>
      <c r="P14" s="121">
        <f>SUM(P10:P13)</f>
        <v>0</v>
      </c>
      <c r="Q14" s="122">
        <f>SUM(Q10:Q13)</f>
        <v>0</v>
      </c>
      <c r="R14" s="123">
        <f>ROUND(SUM(R10:R13),0)</f>
        <v>0</v>
      </c>
      <c r="S14" s="144"/>
      <c r="T14" s="145"/>
      <c r="U14" s="145">
        <f>R14+Q14</f>
        <v>0</v>
      </c>
      <c r="V14" s="146"/>
      <c r="W14" s="145"/>
      <c r="X14" s="108"/>
      <c r="Y14" s="108">
        <f>R14</f>
        <v>0</v>
      </c>
    </row>
    <row r="15" spans="1:27" ht="15.75" customHeight="1" x14ac:dyDescent="0.25">
      <c r="A15" s="144"/>
      <c r="B15" s="282" t="s">
        <v>32</v>
      </c>
      <c r="C15" s="283"/>
      <c r="D15" s="283"/>
      <c r="E15" s="283"/>
      <c r="F15" s="283"/>
      <c r="G15" s="283"/>
      <c r="H15" s="283"/>
      <c r="I15" s="283"/>
      <c r="J15" s="283"/>
      <c r="K15" s="283"/>
      <c r="L15" s="283"/>
      <c r="M15" s="283"/>
      <c r="N15" s="283"/>
      <c r="O15" s="283"/>
      <c r="P15" s="283"/>
      <c r="Q15" s="283"/>
      <c r="R15" s="284"/>
      <c r="S15" s="144"/>
      <c r="T15" s="145"/>
      <c r="U15" s="145"/>
      <c r="V15" s="146"/>
      <c r="W15" s="145"/>
    </row>
    <row r="16" spans="1:27" ht="39.950000000000003" customHeight="1" x14ac:dyDescent="0.25">
      <c r="A16" s="144"/>
      <c r="B16" s="285" t="s">
        <v>22</v>
      </c>
      <c r="C16" s="286"/>
      <c r="D16" s="285" t="s">
        <v>33</v>
      </c>
      <c r="E16" s="287"/>
      <c r="F16" s="287"/>
      <c r="G16" s="287"/>
      <c r="H16" s="287"/>
      <c r="I16" s="287"/>
      <c r="J16" s="287"/>
      <c r="K16" s="286"/>
      <c r="L16" s="157" t="s">
        <v>24</v>
      </c>
      <c r="M16" s="157" t="s">
        <v>25</v>
      </c>
      <c r="N16" s="157" t="s">
        <v>26</v>
      </c>
      <c r="O16" s="157" t="s">
        <v>27</v>
      </c>
      <c r="P16" s="157" t="s">
        <v>28</v>
      </c>
      <c r="Q16" s="157" t="s">
        <v>34</v>
      </c>
      <c r="R16" s="157" t="s">
        <v>30</v>
      </c>
      <c r="S16" s="144"/>
      <c r="T16" s="145"/>
      <c r="U16" s="145"/>
      <c r="V16" s="146"/>
      <c r="W16" s="145"/>
    </row>
    <row r="17" spans="1:27" ht="39.950000000000003" customHeight="1" x14ac:dyDescent="0.25">
      <c r="A17" s="144"/>
      <c r="B17" s="293"/>
      <c r="C17" s="294"/>
      <c r="D17" s="290"/>
      <c r="E17" s="291"/>
      <c r="F17" s="291"/>
      <c r="G17" s="291"/>
      <c r="H17" s="291"/>
      <c r="I17" s="291"/>
      <c r="J17" s="291"/>
      <c r="K17" s="292"/>
      <c r="L17" s="116"/>
      <c r="M17" s="117"/>
      <c r="N17" s="194"/>
      <c r="O17" s="150"/>
      <c r="P17" s="118" t="str">
        <f t="shared" ref="P17:P41" si="1">IF(N17="","",(L17/N17))</f>
        <v/>
      </c>
      <c r="Q17" s="119">
        <f t="shared" ref="Q17:Q41" si="2">O17*R17</f>
        <v>0</v>
      </c>
      <c r="R17" s="120">
        <f t="shared" ref="R17:R41" si="3">ROUND(L17*M17,2)</f>
        <v>0</v>
      </c>
      <c r="S17" s="144"/>
      <c r="T17" s="145"/>
      <c r="U17" s="145"/>
      <c r="V17" s="146">
        <f t="shared" ref="V17:V41" si="4">Q17+R17</f>
        <v>0</v>
      </c>
      <c r="W17" s="145"/>
    </row>
    <row r="18" spans="1:27" ht="39.950000000000003" customHeight="1" x14ac:dyDescent="0.25">
      <c r="A18" s="144"/>
      <c r="B18" s="293"/>
      <c r="C18" s="294"/>
      <c r="D18" s="290"/>
      <c r="E18" s="291"/>
      <c r="F18" s="291"/>
      <c r="G18" s="291"/>
      <c r="H18" s="291"/>
      <c r="I18" s="291"/>
      <c r="J18" s="291"/>
      <c r="K18" s="292"/>
      <c r="L18" s="116"/>
      <c r="M18" s="117"/>
      <c r="N18" s="194"/>
      <c r="O18" s="150"/>
      <c r="P18" s="118" t="str">
        <f t="shared" si="1"/>
        <v/>
      </c>
      <c r="Q18" s="119">
        <f t="shared" si="2"/>
        <v>0</v>
      </c>
      <c r="R18" s="120">
        <f t="shared" si="3"/>
        <v>0</v>
      </c>
      <c r="S18" s="144"/>
      <c r="T18" s="145"/>
      <c r="U18" s="145" t="s">
        <v>35</v>
      </c>
      <c r="V18" s="146">
        <f t="shared" si="4"/>
        <v>0</v>
      </c>
      <c r="W18" s="145"/>
      <c r="AA18" s="107"/>
    </row>
    <row r="19" spans="1:27" ht="39.950000000000003" customHeight="1" x14ac:dyDescent="0.25">
      <c r="A19" s="144"/>
      <c r="B19" s="293"/>
      <c r="C19" s="294"/>
      <c r="D19" s="290"/>
      <c r="E19" s="291"/>
      <c r="F19" s="291"/>
      <c r="G19" s="291"/>
      <c r="H19" s="291"/>
      <c r="I19" s="291"/>
      <c r="J19" s="291"/>
      <c r="K19" s="292"/>
      <c r="L19" s="116"/>
      <c r="M19" s="117"/>
      <c r="N19" s="194"/>
      <c r="O19" s="150"/>
      <c r="P19" s="118" t="str">
        <f t="shared" si="1"/>
        <v/>
      </c>
      <c r="Q19" s="119">
        <f t="shared" si="2"/>
        <v>0</v>
      </c>
      <c r="R19" s="120">
        <f t="shared" si="3"/>
        <v>0</v>
      </c>
      <c r="S19" s="144"/>
      <c r="T19" s="145"/>
      <c r="U19" s="145"/>
      <c r="V19" s="146">
        <f t="shared" si="4"/>
        <v>0</v>
      </c>
      <c r="W19" s="145"/>
    </row>
    <row r="20" spans="1:27" ht="39.950000000000003" customHeight="1" x14ac:dyDescent="0.25">
      <c r="A20" s="144"/>
      <c r="B20" s="293"/>
      <c r="C20" s="294"/>
      <c r="D20" s="290"/>
      <c r="E20" s="291"/>
      <c r="F20" s="291"/>
      <c r="G20" s="291"/>
      <c r="H20" s="291"/>
      <c r="I20" s="291"/>
      <c r="J20" s="291"/>
      <c r="K20" s="292"/>
      <c r="L20" s="116"/>
      <c r="M20" s="117"/>
      <c r="N20" s="194"/>
      <c r="O20" s="150"/>
      <c r="P20" s="118" t="str">
        <f t="shared" si="1"/>
        <v/>
      </c>
      <c r="Q20" s="119">
        <f t="shared" si="2"/>
        <v>0</v>
      </c>
      <c r="R20" s="120">
        <f t="shared" si="3"/>
        <v>0</v>
      </c>
      <c r="S20" s="144"/>
      <c r="T20" s="145"/>
      <c r="U20" s="145" t="s">
        <v>35</v>
      </c>
      <c r="V20" s="146">
        <f t="shared" si="4"/>
        <v>0</v>
      </c>
      <c r="W20" s="145"/>
      <c r="AA20" s="107"/>
    </row>
    <row r="21" spans="1:27" ht="39.950000000000003" customHeight="1" x14ac:dyDescent="0.25">
      <c r="A21" s="144"/>
      <c r="B21" s="293"/>
      <c r="C21" s="294"/>
      <c r="D21" s="290"/>
      <c r="E21" s="291"/>
      <c r="F21" s="291"/>
      <c r="G21" s="291"/>
      <c r="H21" s="291"/>
      <c r="I21" s="291"/>
      <c r="J21" s="291"/>
      <c r="K21" s="292"/>
      <c r="L21" s="116"/>
      <c r="M21" s="117"/>
      <c r="N21" s="194"/>
      <c r="O21" s="150"/>
      <c r="P21" s="118" t="str">
        <f t="shared" si="1"/>
        <v/>
      </c>
      <c r="Q21" s="119">
        <f t="shared" si="2"/>
        <v>0</v>
      </c>
      <c r="R21" s="120">
        <f t="shared" si="3"/>
        <v>0</v>
      </c>
      <c r="S21" s="144"/>
      <c r="T21" s="145"/>
      <c r="U21" s="145"/>
      <c r="V21" s="146">
        <f t="shared" si="4"/>
        <v>0</v>
      </c>
      <c r="W21" s="145"/>
    </row>
    <row r="22" spans="1:27" ht="39.950000000000003" customHeight="1" x14ac:dyDescent="0.25">
      <c r="A22" s="144"/>
      <c r="B22" s="293"/>
      <c r="C22" s="294"/>
      <c r="D22" s="290"/>
      <c r="E22" s="291"/>
      <c r="F22" s="291"/>
      <c r="G22" s="291"/>
      <c r="H22" s="291"/>
      <c r="I22" s="291"/>
      <c r="J22" s="291"/>
      <c r="K22" s="292"/>
      <c r="L22" s="116"/>
      <c r="M22" s="117"/>
      <c r="N22" s="194"/>
      <c r="O22" s="150"/>
      <c r="P22" s="118" t="str">
        <f t="shared" si="1"/>
        <v/>
      </c>
      <c r="Q22" s="119">
        <f t="shared" si="2"/>
        <v>0</v>
      </c>
      <c r="R22" s="120">
        <f t="shared" si="3"/>
        <v>0</v>
      </c>
      <c r="S22" s="144"/>
      <c r="T22" s="145"/>
      <c r="U22" s="145" t="s">
        <v>35</v>
      </c>
      <c r="V22" s="146">
        <f t="shared" si="4"/>
        <v>0</v>
      </c>
      <c r="W22" s="145"/>
      <c r="AA22" s="107"/>
    </row>
    <row r="23" spans="1:27" ht="39.950000000000003" customHeight="1" x14ac:dyDescent="0.25">
      <c r="A23" s="144"/>
      <c r="B23" s="293"/>
      <c r="C23" s="294"/>
      <c r="D23" s="290"/>
      <c r="E23" s="291"/>
      <c r="F23" s="291"/>
      <c r="G23" s="291"/>
      <c r="H23" s="291"/>
      <c r="I23" s="291"/>
      <c r="J23" s="291"/>
      <c r="K23" s="292"/>
      <c r="L23" s="116"/>
      <c r="M23" s="117"/>
      <c r="N23" s="194"/>
      <c r="O23" s="150"/>
      <c r="P23" s="118" t="str">
        <f t="shared" si="1"/>
        <v/>
      </c>
      <c r="Q23" s="119">
        <f t="shared" si="2"/>
        <v>0</v>
      </c>
      <c r="R23" s="120">
        <f t="shared" si="3"/>
        <v>0</v>
      </c>
      <c r="S23" s="144"/>
      <c r="T23" s="145"/>
      <c r="U23" s="145"/>
      <c r="V23" s="146">
        <f t="shared" si="4"/>
        <v>0</v>
      </c>
      <c r="W23" s="145"/>
    </row>
    <row r="24" spans="1:27" ht="39.950000000000003" customHeight="1" x14ac:dyDescent="0.25">
      <c r="A24" s="144"/>
      <c r="B24" s="293"/>
      <c r="C24" s="294"/>
      <c r="D24" s="290"/>
      <c r="E24" s="291"/>
      <c r="F24" s="291"/>
      <c r="G24" s="291"/>
      <c r="H24" s="291"/>
      <c r="I24" s="291"/>
      <c r="J24" s="291"/>
      <c r="K24" s="292"/>
      <c r="L24" s="116"/>
      <c r="M24" s="117"/>
      <c r="N24" s="194"/>
      <c r="O24" s="150"/>
      <c r="P24" s="118" t="str">
        <f t="shared" si="1"/>
        <v/>
      </c>
      <c r="Q24" s="119">
        <f t="shared" si="2"/>
        <v>0</v>
      </c>
      <c r="R24" s="120">
        <f t="shared" si="3"/>
        <v>0</v>
      </c>
      <c r="S24" s="144"/>
      <c r="T24" s="145"/>
      <c r="U24" s="145"/>
      <c r="V24" s="146">
        <f t="shared" si="4"/>
        <v>0</v>
      </c>
      <c r="W24" s="145"/>
    </row>
    <row r="25" spans="1:27" ht="39.950000000000003" customHeight="1" x14ac:dyDescent="0.25">
      <c r="A25" s="144"/>
      <c r="B25" s="293"/>
      <c r="C25" s="294"/>
      <c r="D25" s="290"/>
      <c r="E25" s="291"/>
      <c r="F25" s="291"/>
      <c r="G25" s="291"/>
      <c r="H25" s="291"/>
      <c r="I25" s="291"/>
      <c r="J25" s="291"/>
      <c r="K25" s="292"/>
      <c r="L25" s="116"/>
      <c r="M25" s="117"/>
      <c r="N25" s="194"/>
      <c r="O25" s="150"/>
      <c r="P25" s="118" t="str">
        <f t="shared" si="1"/>
        <v/>
      </c>
      <c r="Q25" s="119">
        <f t="shared" si="2"/>
        <v>0</v>
      </c>
      <c r="R25" s="120">
        <f t="shared" si="3"/>
        <v>0</v>
      </c>
      <c r="S25" s="144"/>
      <c r="T25" s="145"/>
      <c r="U25" s="145" t="s">
        <v>35</v>
      </c>
      <c r="V25" s="146">
        <f t="shared" si="4"/>
        <v>0</v>
      </c>
      <c r="W25" s="145"/>
      <c r="AA25" s="107"/>
    </row>
    <row r="26" spans="1:27" ht="39.950000000000003" customHeight="1" x14ac:dyDescent="0.25">
      <c r="A26" s="144"/>
      <c r="B26" s="293"/>
      <c r="C26" s="294"/>
      <c r="D26" s="290"/>
      <c r="E26" s="291"/>
      <c r="F26" s="291"/>
      <c r="G26" s="291"/>
      <c r="H26" s="291"/>
      <c r="I26" s="291"/>
      <c r="J26" s="291"/>
      <c r="K26" s="292"/>
      <c r="L26" s="116"/>
      <c r="M26" s="117"/>
      <c r="N26" s="194"/>
      <c r="O26" s="150"/>
      <c r="P26" s="118" t="str">
        <f t="shared" si="1"/>
        <v/>
      </c>
      <c r="Q26" s="119">
        <f t="shared" si="2"/>
        <v>0</v>
      </c>
      <c r="R26" s="120">
        <f t="shared" si="3"/>
        <v>0</v>
      </c>
      <c r="S26" s="144"/>
      <c r="T26" s="145"/>
      <c r="U26" s="145"/>
      <c r="V26" s="146">
        <f t="shared" si="4"/>
        <v>0</v>
      </c>
      <c r="W26" s="145"/>
    </row>
    <row r="27" spans="1:27" ht="39.950000000000003" customHeight="1" x14ac:dyDescent="0.25">
      <c r="A27" s="144"/>
      <c r="B27" s="293"/>
      <c r="C27" s="294"/>
      <c r="D27" s="290"/>
      <c r="E27" s="291"/>
      <c r="F27" s="291"/>
      <c r="G27" s="291"/>
      <c r="H27" s="291"/>
      <c r="I27" s="291"/>
      <c r="J27" s="291"/>
      <c r="K27" s="292"/>
      <c r="L27" s="116"/>
      <c r="M27" s="117"/>
      <c r="N27" s="194"/>
      <c r="O27" s="150"/>
      <c r="P27" s="118" t="str">
        <f t="shared" si="1"/>
        <v/>
      </c>
      <c r="Q27" s="119">
        <f t="shared" si="2"/>
        <v>0</v>
      </c>
      <c r="R27" s="120">
        <f t="shared" si="3"/>
        <v>0</v>
      </c>
      <c r="S27" s="144"/>
      <c r="T27" s="145"/>
      <c r="U27" s="145" t="s">
        <v>35</v>
      </c>
      <c r="V27" s="146">
        <f t="shared" si="4"/>
        <v>0</v>
      </c>
      <c r="W27" s="145"/>
      <c r="AA27" s="107"/>
    </row>
    <row r="28" spans="1:27" ht="39.950000000000003" customHeight="1" x14ac:dyDescent="0.25">
      <c r="A28" s="144"/>
      <c r="B28" s="293"/>
      <c r="C28" s="294"/>
      <c r="D28" s="290"/>
      <c r="E28" s="291"/>
      <c r="F28" s="291"/>
      <c r="G28" s="291"/>
      <c r="H28" s="291"/>
      <c r="I28" s="291"/>
      <c r="J28" s="291"/>
      <c r="K28" s="292"/>
      <c r="L28" s="116"/>
      <c r="M28" s="117"/>
      <c r="N28" s="194"/>
      <c r="O28" s="150"/>
      <c r="P28" s="118" t="str">
        <f t="shared" si="1"/>
        <v/>
      </c>
      <c r="Q28" s="119">
        <f t="shared" si="2"/>
        <v>0</v>
      </c>
      <c r="R28" s="120">
        <f t="shared" si="3"/>
        <v>0</v>
      </c>
      <c r="S28" s="144"/>
      <c r="T28" s="145"/>
      <c r="U28" s="145"/>
      <c r="V28" s="146">
        <f t="shared" si="4"/>
        <v>0</v>
      </c>
      <c r="W28" s="145"/>
    </row>
    <row r="29" spans="1:27" ht="39.950000000000003" customHeight="1" x14ac:dyDescent="0.25">
      <c r="A29" s="144"/>
      <c r="B29" s="293"/>
      <c r="C29" s="294"/>
      <c r="D29" s="290"/>
      <c r="E29" s="291"/>
      <c r="F29" s="291"/>
      <c r="G29" s="291"/>
      <c r="H29" s="291"/>
      <c r="I29" s="291"/>
      <c r="J29" s="291"/>
      <c r="K29" s="292"/>
      <c r="L29" s="116"/>
      <c r="M29" s="117"/>
      <c r="N29" s="194"/>
      <c r="O29" s="150"/>
      <c r="P29" s="118" t="str">
        <f t="shared" si="1"/>
        <v/>
      </c>
      <c r="Q29" s="119">
        <f t="shared" si="2"/>
        <v>0</v>
      </c>
      <c r="R29" s="120">
        <f t="shared" si="3"/>
        <v>0</v>
      </c>
      <c r="S29" s="144"/>
      <c r="T29" s="145"/>
      <c r="U29" s="145" t="s">
        <v>35</v>
      </c>
      <c r="V29" s="146">
        <f t="shared" si="4"/>
        <v>0</v>
      </c>
      <c r="W29" s="145"/>
      <c r="AA29" s="107"/>
    </row>
    <row r="30" spans="1:27" ht="39.950000000000003" customHeight="1" x14ac:dyDescent="0.25">
      <c r="A30" s="144"/>
      <c r="B30" s="293"/>
      <c r="C30" s="294"/>
      <c r="D30" s="290"/>
      <c r="E30" s="291"/>
      <c r="F30" s="291"/>
      <c r="G30" s="291"/>
      <c r="H30" s="291"/>
      <c r="I30" s="291"/>
      <c r="J30" s="291"/>
      <c r="K30" s="292"/>
      <c r="L30" s="116"/>
      <c r="M30" s="117"/>
      <c r="N30" s="194"/>
      <c r="O30" s="150"/>
      <c r="P30" s="118" t="str">
        <f t="shared" si="1"/>
        <v/>
      </c>
      <c r="Q30" s="119">
        <f t="shared" si="2"/>
        <v>0</v>
      </c>
      <c r="R30" s="120">
        <f t="shared" si="3"/>
        <v>0</v>
      </c>
      <c r="S30" s="144"/>
      <c r="T30" s="145"/>
      <c r="U30" s="145"/>
      <c r="V30" s="146">
        <f t="shared" si="4"/>
        <v>0</v>
      </c>
      <c r="W30" s="145"/>
    </row>
    <row r="31" spans="1:27" ht="39.950000000000003" customHeight="1" x14ac:dyDescent="0.25">
      <c r="A31" s="144"/>
      <c r="B31" s="293"/>
      <c r="C31" s="294"/>
      <c r="D31" s="290"/>
      <c r="E31" s="291"/>
      <c r="F31" s="291"/>
      <c r="G31" s="291"/>
      <c r="H31" s="291"/>
      <c r="I31" s="291"/>
      <c r="J31" s="291"/>
      <c r="K31" s="292"/>
      <c r="L31" s="116"/>
      <c r="M31" s="117"/>
      <c r="N31" s="194"/>
      <c r="O31" s="150"/>
      <c r="P31" s="118" t="str">
        <f t="shared" si="1"/>
        <v/>
      </c>
      <c r="Q31" s="119">
        <f t="shared" si="2"/>
        <v>0</v>
      </c>
      <c r="R31" s="120">
        <f t="shared" si="3"/>
        <v>0</v>
      </c>
      <c r="S31" s="144"/>
      <c r="T31" s="145"/>
      <c r="U31" s="145"/>
      <c r="V31" s="146">
        <f t="shared" si="4"/>
        <v>0</v>
      </c>
      <c r="W31" s="145"/>
    </row>
    <row r="32" spans="1:27" ht="39.950000000000003" hidden="1" customHeight="1" x14ac:dyDescent="0.25">
      <c r="A32" s="144"/>
      <c r="B32" s="293"/>
      <c r="C32" s="294"/>
      <c r="D32" s="290"/>
      <c r="E32" s="291"/>
      <c r="F32" s="291"/>
      <c r="G32" s="291"/>
      <c r="H32" s="291"/>
      <c r="I32" s="291"/>
      <c r="J32" s="291"/>
      <c r="K32" s="292"/>
      <c r="L32" s="116"/>
      <c r="M32" s="117"/>
      <c r="N32" s="194"/>
      <c r="O32" s="150"/>
      <c r="P32" s="118" t="str">
        <f t="shared" si="1"/>
        <v/>
      </c>
      <c r="Q32" s="119">
        <f t="shared" si="2"/>
        <v>0</v>
      </c>
      <c r="R32" s="120">
        <f t="shared" si="3"/>
        <v>0</v>
      </c>
      <c r="S32" s="144"/>
      <c r="T32" s="145"/>
      <c r="U32" s="145" t="s">
        <v>35</v>
      </c>
      <c r="V32" s="146">
        <f t="shared" si="4"/>
        <v>0</v>
      </c>
      <c r="W32" s="145"/>
      <c r="AA32" s="107"/>
    </row>
    <row r="33" spans="1:27" ht="39.950000000000003" hidden="1" customHeight="1" x14ac:dyDescent="0.25">
      <c r="A33" s="144"/>
      <c r="B33" s="293"/>
      <c r="C33" s="294"/>
      <c r="D33" s="290"/>
      <c r="E33" s="291"/>
      <c r="F33" s="291"/>
      <c r="G33" s="291"/>
      <c r="H33" s="291"/>
      <c r="I33" s="291"/>
      <c r="J33" s="291"/>
      <c r="K33" s="292"/>
      <c r="L33" s="116"/>
      <c r="M33" s="117"/>
      <c r="N33" s="194"/>
      <c r="O33" s="150"/>
      <c r="P33" s="118" t="str">
        <f t="shared" si="1"/>
        <v/>
      </c>
      <c r="Q33" s="119">
        <f t="shared" si="2"/>
        <v>0</v>
      </c>
      <c r="R33" s="120">
        <f t="shared" si="3"/>
        <v>0</v>
      </c>
      <c r="S33" s="144"/>
      <c r="T33" s="145"/>
      <c r="U33" s="145"/>
      <c r="V33" s="146">
        <f t="shared" si="4"/>
        <v>0</v>
      </c>
      <c r="W33" s="145"/>
    </row>
    <row r="34" spans="1:27" ht="39.950000000000003" hidden="1" customHeight="1" x14ac:dyDescent="0.25">
      <c r="A34" s="144"/>
      <c r="B34" s="293"/>
      <c r="C34" s="294"/>
      <c r="D34" s="290"/>
      <c r="E34" s="291"/>
      <c r="F34" s="291"/>
      <c r="G34" s="291"/>
      <c r="H34" s="291"/>
      <c r="I34" s="291"/>
      <c r="J34" s="291"/>
      <c r="K34" s="292"/>
      <c r="L34" s="116"/>
      <c r="M34" s="117"/>
      <c r="N34" s="194"/>
      <c r="O34" s="150"/>
      <c r="P34" s="118" t="str">
        <f t="shared" si="1"/>
        <v/>
      </c>
      <c r="Q34" s="119">
        <f t="shared" si="2"/>
        <v>0</v>
      </c>
      <c r="R34" s="120">
        <f t="shared" si="3"/>
        <v>0</v>
      </c>
      <c r="S34" s="144"/>
      <c r="T34" s="145"/>
      <c r="U34" s="145"/>
      <c r="V34" s="146">
        <f t="shared" si="4"/>
        <v>0</v>
      </c>
      <c r="W34" s="145"/>
    </row>
    <row r="35" spans="1:27" ht="39.950000000000003" hidden="1" customHeight="1" x14ac:dyDescent="0.25">
      <c r="A35" s="144"/>
      <c r="B35" s="293"/>
      <c r="C35" s="294"/>
      <c r="D35" s="290"/>
      <c r="E35" s="291"/>
      <c r="F35" s="291"/>
      <c r="G35" s="291"/>
      <c r="H35" s="291"/>
      <c r="I35" s="291"/>
      <c r="J35" s="291"/>
      <c r="K35" s="292"/>
      <c r="L35" s="116"/>
      <c r="M35" s="117"/>
      <c r="N35" s="194"/>
      <c r="O35" s="150"/>
      <c r="P35" s="118" t="str">
        <f t="shared" si="1"/>
        <v/>
      </c>
      <c r="Q35" s="119">
        <f t="shared" si="2"/>
        <v>0</v>
      </c>
      <c r="R35" s="120">
        <f t="shared" si="3"/>
        <v>0</v>
      </c>
      <c r="S35" s="144"/>
      <c r="T35" s="145"/>
      <c r="U35" s="145" t="s">
        <v>35</v>
      </c>
      <c r="V35" s="146">
        <f t="shared" si="4"/>
        <v>0</v>
      </c>
      <c r="W35" s="145"/>
      <c r="AA35" s="107"/>
    </row>
    <row r="36" spans="1:27" ht="39.950000000000003" hidden="1" customHeight="1" x14ac:dyDescent="0.25">
      <c r="A36" s="144"/>
      <c r="B36" s="293"/>
      <c r="C36" s="294"/>
      <c r="D36" s="290"/>
      <c r="E36" s="291"/>
      <c r="F36" s="291"/>
      <c r="G36" s="291"/>
      <c r="H36" s="291"/>
      <c r="I36" s="291"/>
      <c r="J36" s="291"/>
      <c r="K36" s="292"/>
      <c r="L36" s="116"/>
      <c r="M36" s="117"/>
      <c r="N36" s="194"/>
      <c r="O36" s="150"/>
      <c r="P36" s="118" t="str">
        <f t="shared" si="1"/>
        <v/>
      </c>
      <c r="Q36" s="119">
        <f t="shared" si="2"/>
        <v>0</v>
      </c>
      <c r="R36" s="120">
        <f t="shared" si="3"/>
        <v>0</v>
      </c>
      <c r="S36" s="144"/>
      <c r="T36" s="145"/>
      <c r="U36" s="145"/>
      <c r="V36" s="146">
        <f t="shared" si="4"/>
        <v>0</v>
      </c>
      <c r="W36" s="145"/>
    </row>
    <row r="37" spans="1:27" ht="39.950000000000003" hidden="1" customHeight="1" x14ac:dyDescent="0.25">
      <c r="A37" s="144"/>
      <c r="B37" s="293"/>
      <c r="C37" s="294"/>
      <c r="D37" s="290"/>
      <c r="E37" s="291"/>
      <c r="F37" s="291"/>
      <c r="G37" s="291"/>
      <c r="H37" s="291"/>
      <c r="I37" s="291"/>
      <c r="J37" s="291"/>
      <c r="K37" s="292"/>
      <c r="L37" s="116"/>
      <c r="M37" s="117"/>
      <c r="N37" s="194"/>
      <c r="O37" s="150"/>
      <c r="P37" s="118" t="str">
        <f t="shared" si="1"/>
        <v/>
      </c>
      <c r="Q37" s="119">
        <f t="shared" si="2"/>
        <v>0</v>
      </c>
      <c r="R37" s="120">
        <f t="shared" si="3"/>
        <v>0</v>
      </c>
      <c r="S37" s="144"/>
      <c r="T37" s="145"/>
      <c r="U37" s="145" t="s">
        <v>35</v>
      </c>
      <c r="V37" s="146">
        <f t="shared" si="4"/>
        <v>0</v>
      </c>
      <c r="W37" s="145"/>
      <c r="AA37" s="107"/>
    </row>
    <row r="38" spans="1:27" ht="39.950000000000003" hidden="1" customHeight="1" x14ac:dyDescent="0.25">
      <c r="A38" s="144"/>
      <c r="B38" s="293"/>
      <c r="C38" s="294"/>
      <c r="D38" s="290"/>
      <c r="E38" s="291"/>
      <c r="F38" s="291"/>
      <c r="G38" s="291"/>
      <c r="H38" s="291"/>
      <c r="I38" s="291"/>
      <c r="J38" s="291"/>
      <c r="K38" s="292"/>
      <c r="L38" s="116"/>
      <c r="M38" s="117"/>
      <c r="N38" s="194"/>
      <c r="O38" s="150"/>
      <c r="P38" s="118" t="str">
        <f t="shared" si="1"/>
        <v/>
      </c>
      <c r="Q38" s="119">
        <f t="shared" si="2"/>
        <v>0</v>
      </c>
      <c r="R38" s="120">
        <f t="shared" si="3"/>
        <v>0</v>
      </c>
      <c r="S38" s="144"/>
      <c r="T38" s="145"/>
      <c r="U38" s="145"/>
      <c r="V38" s="146">
        <f t="shared" si="4"/>
        <v>0</v>
      </c>
      <c r="W38" s="145"/>
    </row>
    <row r="39" spans="1:27" ht="39.950000000000003" hidden="1" customHeight="1" x14ac:dyDescent="0.25">
      <c r="A39" s="144"/>
      <c r="B39" s="293"/>
      <c r="C39" s="294"/>
      <c r="D39" s="290"/>
      <c r="E39" s="291"/>
      <c r="F39" s="291"/>
      <c r="G39" s="291"/>
      <c r="H39" s="291"/>
      <c r="I39" s="291"/>
      <c r="J39" s="291"/>
      <c r="K39" s="292"/>
      <c r="L39" s="116"/>
      <c r="M39" s="117"/>
      <c r="N39" s="194"/>
      <c r="O39" s="150"/>
      <c r="P39" s="118" t="str">
        <f t="shared" si="1"/>
        <v/>
      </c>
      <c r="Q39" s="119">
        <f t="shared" si="2"/>
        <v>0</v>
      </c>
      <c r="R39" s="120">
        <f t="shared" si="3"/>
        <v>0</v>
      </c>
      <c r="S39" s="144"/>
      <c r="T39" s="145"/>
      <c r="U39" s="145" t="s">
        <v>35</v>
      </c>
      <c r="V39" s="146">
        <f t="shared" si="4"/>
        <v>0</v>
      </c>
      <c r="W39" s="145"/>
      <c r="AA39" s="107"/>
    </row>
    <row r="40" spans="1:27" ht="39.950000000000003" hidden="1" customHeight="1" x14ac:dyDescent="0.25">
      <c r="A40" s="144"/>
      <c r="B40" s="293"/>
      <c r="C40" s="294"/>
      <c r="D40" s="290"/>
      <c r="E40" s="291"/>
      <c r="F40" s="291"/>
      <c r="G40" s="291"/>
      <c r="H40" s="291"/>
      <c r="I40" s="291"/>
      <c r="J40" s="291"/>
      <c r="K40" s="292"/>
      <c r="L40" s="116"/>
      <c r="M40" s="117"/>
      <c r="N40" s="194"/>
      <c r="O40" s="150"/>
      <c r="P40" s="118" t="str">
        <f t="shared" si="1"/>
        <v/>
      </c>
      <c r="Q40" s="119">
        <f t="shared" si="2"/>
        <v>0</v>
      </c>
      <c r="R40" s="120">
        <f t="shared" si="3"/>
        <v>0</v>
      </c>
      <c r="S40" s="144"/>
      <c r="T40" s="145"/>
      <c r="U40" s="145"/>
      <c r="V40" s="146">
        <f t="shared" si="4"/>
        <v>0</v>
      </c>
      <c r="W40" s="145"/>
    </row>
    <row r="41" spans="1:27" ht="39.950000000000003" hidden="1" customHeight="1" x14ac:dyDescent="0.25">
      <c r="A41" s="144"/>
      <c r="B41" s="293"/>
      <c r="C41" s="294"/>
      <c r="D41" s="290"/>
      <c r="E41" s="291"/>
      <c r="F41" s="291"/>
      <c r="G41" s="291"/>
      <c r="H41" s="291"/>
      <c r="I41" s="291"/>
      <c r="J41" s="291"/>
      <c r="K41" s="292"/>
      <c r="L41" s="116"/>
      <c r="M41" s="117"/>
      <c r="N41" s="194"/>
      <c r="O41" s="150"/>
      <c r="P41" s="118" t="str">
        <f t="shared" si="1"/>
        <v/>
      </c>
      <c r="Q41" s="119">
        <f t="shared" si="2"/>
        <v>0</v>
      </c>
      <c r="R41" s="120">
        <f t="shared" si="3"/>
        <v>0</v>
      </c>
      <c r="S41" s="144"/>
      <c r="T41" s="145"/>
      <c r="U41" s="145" t="s">
        <v>35</v>
      </c>
      <c r="V41" s="146">
        <f t="shared" si="4"/>
        <v>0</v>
      </c>
      <c r="W41" s="145"/>
      <c r="AA41" s="107"/>
    </row>
    <row r="42" spans="1:27" ht="18.600000000000001" customHeight="1" x14ac:dyDescent="0.25">
      <c r="A42" s="144"/>
      <c r="B42" s="304" t="s">
        <v>31</v>
      </c>
      <c r="C42" s="305"/>
      <c r="D42" s="305"/>
      <c r="E42" s="305"/>
      <c r="F42" s="305"/>
      <c r="G42" s="305"/>
      <c r="H42" s="305"/>
      <c r="I42" s="305"/>
      <c r="J42" s="305"/>
      <c r="K42" s="305"/>
      <c r="L42" s="305"/>
      <c r="M42" s="305"/>
      <c r="N42" s="305"/>
      <c r="O42" s="306"/>
      <c r="P42" s="121">
        <f>SUM(P17:P41)</f>
        <v>0</v>
      </c>
      <c r="Q42" s="120">
        <f>SUM(Q17:Q41)</f>
        <v>0</v>
      </c>
      <c r="R42" s="120">
        <f>ROUND(SUM(R17:R41),0)</f>
        <v>0</v>
      </c>
      <c r="S42" s="144"/>
      <c r="T42" s="145"/>
      <c r="U42" s="145">
        <f>R42+Q42</f>
        <v>0</v>
      </c>
      <c r="V42" s="145"/>
      <c r="W42" s="145"/>
      <c r="X42" s="108"/>
      <c r="Y42" s="108">
        <f>R42</f>
        <v>0</v>
      </c>
    </row>
    <row r="43" spans="1:27" ht="15.75" customHeight="1" x14ac:dyDescent="0.25">
      <c r="A43" s="144"/>
      <c r="B43" s="307" t="s">
        <v>36</v>
      </c>
      <c r="C43" s="302"/>
      <c r="D43" s="302"/>
      <c r="E43" s="302"/>
      <c r="F43" s="302"/>
      <c r="G43" s="302"/>
      <c r="H43" s="302"/>
      <c r="I43" s="302"/>
      <c r="J43" s="302"/>
      <c r="K43" s="302"/>
      <c r="L43" s="302"/>
      <c r="M43" s="302"/>
      <c r="N43" s="302"/>
      <c r="O43" s="302"/>
      <c r="P43" s="302"/>
      <c r="Q43" s="302"/>
      <c r="R43" s="303"/>
      <c r="S43" s="144"/>
      <c r="T43" s="145"/>
      <c r="U43" s="145"/>
      <c r="V43" s="145"/>
      <c r="W43" s="145"/>
    </row>
    <row r="44" spans="1:27" ht="39.950000000000003" customHeight="1" x14ac:dyDescent="0.25">
      <c r="A44" s="144"/>
      <c r="B44" s="285" t="s">
        <v>22</v>
      </c>
      <c r="C44" s="286"/>
      <c r="D44" s="285" t="s">
        <v>37</v>
      </c>
      <c r="E44" s="287"/>
      <c r="F44" s="287"/>
      <c r="G44" s="287"/>
      <c r="H44" s="287"/>
      <c r="I44" s="287"/>
      <c r="J44" s="287"/>
      <c r="K44" s="286"/>
      <c r="L44" s="157" t="s">
        <v>24</v>
      </c>
      <c r="M44" s="157" t="s">
        <v>25</v>
      </c>
      <c r="N44" s="157" t="s">
        <v>26</v>
      </c>
      <c r="O44" s="157" t="s">
        <v>27</v>
      </c>
      <c r="P44" s="157" t="s">
        <v>28</v>
      </c>
      <c r="Q44" s="157" t="s">
        <v>34</v>
      </c>
      <c r="R44" s="157" t="s">
        <v>30</v>
      </c>
      <c r="S44" s="144"/>
      <c r="T44" s="145"/>
      <c r="U44" s="145"/>
      <c r="V44" s="146"/>
      <c r="W44" s="145"/>
    </row>
    <row r="45" spans="1:27" ht="39.950000000000003" customHeight="1" x14ac:dyDescent="0.25">
      <c r="A45" s="144"/>
      <c r="B45" s="290"/>
      <c r="C45" s="292"/>
      <c r="D45" s="290"/>
      <c r="E45" s="291"/>
      <c r="F45" s="291"/>
      <c r="G45" s="291"/>
      <c r="H45" s="291"/>
      <c r="I45" s="291"/>
      <c r="J45" s="291"/>
      <c r="K45" s="292"/>
      <c r="L45" s="116"/>
      <c r="M45" s="117"/>
      <c r="N45" s="194"/>
      <c r="O45" s="150"/>
      <c r="P45" s="118" t="str">
        <f>IF(N45="","",(L45/N45))</f>
        <v/>
      </c>
      <c r="Q45" s="119">
        <f>O45*R45</f>
        <v>0</v>
      </c>
      <c r="R45" s="120">
        <f t="shared" ref="R45:R49" si="5">ROUND(L45*M45,2)</f>
        <v>0</v>
      </c>
      <c r="S45" s="144"/>
      <c r="T45" s="145"/>
      <c r="U45" s="145"/>
      <c r="V45" s="146">
        <f>Q45+R45</f>
        <v>0</v>
      </c>
      <c r="W45" s="145"/>
    </row>
    <row r="46" spans="1:27" ht="39.950000000000003" customHeight="1" x14ac:dyDescent="0.25">
      <c r="A46" s="144"/>
      <c r="B46" s="290"/>
      <c r="C46" s="292"/>
      <c r="D46" s="290"/>
      <c r="E46" s="291"/>
      <c r="F46" s="291"/>
      <c r="G46" s="291"/>
      <c r="H46" s="291"/>
      <c r="I46" s="291"/>
      <c r="J46" s="291"/>
      <c r="K46" s="292"/>
      <c r="L46" s="124"/>
      <c r="M46" s="125"/>
      <c r="N46" s="194"/>
      <c r="O46" s="150"/>
      <c r="P46" s="118" t="str">
        <f>IF(N46="","",(L46/N46))</f>
        <v/>
      </c>
      <c r="Q46" s="119">
        <f>O46*R46</f>
        <v>0</v>
      </c>
      <c r="R46" s="120">
        <f t="shared" si="5"/>
        <v>0</v>
      </c>
      <c r="S46" s="144"/>
      <c r="T46" s="145"/>
      <c r="U46" s="145"/>
      <c r="V46" s="146">
        <f>Q46+R46</f>
        <v>0</v>
      </c>
      <c r="W46" s="145"/>
    </row>
    <row r="47" spans="1:27" ht="39.950000000000003" hidden="1" customHeight="1" x14ac:dyDescent="0.25">
      <c r="A47" s="144"/>
      <c r="B47" s="290"/>
      <c r="C47" s="292"/>
      <c r="D47" s="290"/>
      <c r="E47" s="291"/>
      <c r="F47" s="291"/>
      <c r="G47" s="291"/>
      <c r="H47" s="291"/>
      <c r="I47" s="291"/>
      <c r="J47" s="291"/>
      <c r="K47" s="292"/>
      <c r="L47" s="124"/>
      <c r="M47" s="125"/>
      <c r="N47" s="194"/>
      <c r="O47" s="150"/>
      <c r="P47" s="118" t="str">
        <f>IF(N47="","",(L47/N47))</f>
        <v/>
      </c>
      <c r="Q47" s="119">
        <f>O47*R47</f>
        <v>0</v>
      </c>
      <c r="R47" s="120">
        <f t="shared" si="5"/>
        <v>0</v>
      </c>
      <c r="S47" s="144"/>
      <c r="T47" s="145"/>
      <c r="U47" s="145"/>
      <c r="V47" s="146">
        <f>Q47+R47</f>
        <v>0</v>
      </c>
      <c r="W47" s="145"/>
    </row>
    <row r="48" spans="1:27" ht="39.950000000000003" hidden="1" customHeight="1" x14ac:dyDescent="0.25">
      <c r="A48" s="144"/>
      <c r="B48" s="290"/>
      <c r="C48" s="292"/>
      <c r="D48" s="290"/>
      <c r="E48" s="291"/>
      <c r="F48" s="291"/>
      <c r="G48" s="291"/>
      <c r="H48" s="291"/>
      <c r="I48" s="291"/>
      <c r="J48" s="291"/>
      <c r="K48" s="292"/>
      <c r="L48" s="124"/>
      <c r="M48" s="125"/>
      <c r="N48" s="194"/>
      <c r="O48" s="150"/>
      <c r="P48" s="118" t="str">
        <f>IF(N48="","",(L48/N48))</f>
        <v/>
      </c>
      <c r="Q48" s="119">
        <f>O48*R48</f>
        <v>0</v>
      </c>
      <c r="R48" s="120">
        <f t="shared" si="5"/>
        <v>0</v>
      </c>
      <c r="S48" s="144"/>
      <c r="T48" s="145"/>
      <c r="U48" s="145"/>
      <c r="V48" s="146">
        <f>Q48+R48</f>
        <v>0</v>
      </c>
      <c r="W48" s="145"/>
    </row>
    <row r="49" spans="1:25" ht="39.950000000000003" hidden="1" customHeight="1" x14ac:dyDescent="0.25">
      <c r="A49" s="144"/>
      <c r="B49" s="290"/>
      <c r="C49" s="292"/>
      <c r="D49" s="290"/>
      <c r="E49" s="291"/>
      <c r="F49" s="291"/>
      <c r="G49" s="291"/>
      <c r="H49" s="291"/>
      <c r="I49" s="291"/>
      <c r="J49" s="291"/>
      <c r="K49" s="292"/>
      <c r="L49" s="124"/>
      <c r="M49" s="125"/>
      <c r="N49" s="194"/>
      <c r="O49" s="150"/>
      <c r="P49" s="118" t="str">
        <f>IF(N49="","",(L49/N49))</f>
        <v/>
      </c>
      <c r="Q49" s="119">
        <f>O49*R49</f>
        <v>0</v>
      </c>
      <c r="R49" s="120">
        <f t="shared" si="5"/>
        <v>0</v>
      </c>
      <c r="S49" s="144"/>
      <c r="T49" s="145"/>
      <c r="U49" s="145"/>
      <c r="V49" s="146">
        <f>Q49+R49</f>
        <v>0</v>
      </c>
      <c r="W49" s="145"/>
    </row>
    <row r="50" spans="1:25" ht="18.600000000000001" customHeight="1" x14ac:dyDescent="0.25">
      <c r="A50" s="144"/>
      <c r="B50" s="304" t="s">
        <v>31</v>
      </c>
      <c r="C50" s="305"/>
      <c r="D50" s="305"/>
      <c r="E50" s="305"/>
      <c r="F50" s="305"/>
      <c r="G50" s="305"/>
      <c r="H50" s="305"/>
      <c r="I50" s="305"/>
      <c r="J50" s="305"/>
      <c r="K50" s="305"/>
      <c r="L50" s="305"/>
      <c r="M50" s="305"/>
      <c r="N50" s="305"/>
      <c r="O50" s="306"/>
      <c r="P50" s="121">
        <f>SUM(P45:P49)</f>
        <v>0</v>
      </c>
      <c r="Q50" s="120">
        <f>SUM(Q45:Q49)</f>
        <v>0</v>
      </c>
      <c r="R50" s="120">
        <f>ROUND(SUM(R45:R49),0)</f>
        <v>0</v>
      </c>
      <c r="S50" s="144"/>
      <c r="T50" s="145"/>
      <c r="U50" s="145">
        <f>R50+Q50</f>
        <v>0</v>
      </c>
      <c r="V50" s="145"/>
      <c r="W50" s="145"/>
      <c r="X50" s="108"/>
      <c r="Y50" s="108">
        <f>R50</f>
        <v>0</v>
      </c>
    </row>
    <row r="51" spans="1:25" ht="15.75" customHeight="1" x14ac:dyDescent="0.25">
      <c r="A51" s="144"/>
      <c r="B51" s="307" t="s">
        <v>38</v>
      </c>
      <c r="C51" s="302"/>
      <c r="D51" s="302"/>
      <c r="E51" s="302"/>
      <c r="F51" s="302"/>
      <c r="G51" s="302"/>
      <c r="H51" s="302"/>
      <c r="I51" s="302"/>
      <c r="J51" s="302"/>
      <c r="K51" s="302"/>
      <c r="L51" s="302"/>
      <c r="M51" s="302"/>
      <c r="N51" s="302"/>
      <c r="O51" s="302"/>
      <c r="P51" s="302"/>
      <c r="Q51" s="302"/>
      <c r="R51" s="303"/>
      <c r="S51" s="144"/>
      <c r="T51" s="145"/>
      <c r="U51" s="145"/>
      <c r="V51" s="145"/>
      <c r="W51" s="145"/>
    </row>
    <row r="52" spans="1:25" ht="39.950000000000003" customHeight="1" x14ac:dyDescent="0.25">
      <c r="A52" s="144"/>
      <c r="B52" s="315" t="s">
        <v>39</v>
      </c>
      <c r="C52" s="315"/>
      <c r="D52" s="285" t="s">
        <v>40</v>
      </c>
      <c r="E52" s="287"/>
      <c r="F52" s="287"/>
      <c r="G52" s="287"/>
      <c r="H52" s="287"/>
      <c r="I52" s="287"/>
      <c r="J52" s="287"/>
      <c r="K52" s="287"/>
      <c r="L52" s="287"/>
      <c r="M52" s="287"/>
      <c r="N52" s="287"/>
      <c r="O52" s="287"/>
      <c r="P52" s="287"/>
      <c r="Q52" s="261"/>
      <c r="R52" s="157" t="s">
        <v>41</v>
      </c>
      <c r="S52" s="144"/>
      <c r="T52" s="145"/>
      <c r="U52" s="145"/>
      <c r="V52" s="145"/>
      <c r="W52" s="145"/>
    </row>
    <row r="53" spans="1:25" ht="39.950000000000003" customHeight="1" x14ac:dyDescent="0.25">
      <c r="A53" s="144"/>
      <c r="B53" s="308"/>
      <c r="C53" s="308"/>
      <c r="D53" s="290"/>
      <c r="E53" s="291"/>
      <c r="F53" s="291"/>
      <c r="G53" s="291"/>
      <c r="H53" s="291"/>
      <c r="I53" s="291"/>
      <c r="J53" s="291"/>
      <c r="K53" s="291"/>
      <c r="L53" s="291"/>
      <c r="M53" s="291"/>
      <c r="N53" s="291"/>
      <c r="O53" s="291"/>
      <c r="P53" s="291"/>
      <c r="Q53" s="260"/>
      <c r="R53" s="126"/>
      <c r="S53" s="144"/>
      <c r="T53" s="145"/>
      <c r="U53" s="145"/>
      <c r="V53" s="145"/>
      <c r="W53" s="145"/>
    </row>
    <row r="54" spans="1:25" ht="39.950000000000003" customHeight="1" x14ac:dyDescent="0.25">
      <c r="A54" s="144"/>
      <c r="B54" s="308"/>
      <c r="C54" s="308"/>
      <c r="D54" s="290"/>
      <c r="E54" s="291"/>
      <c r="F54" s="291"/>
      <c r="G54" s="291"/>
      <c r="H54" s="291"/>
      <c r="I54" s="291"/>
      <c r="J54" s="291"/>
      <c r="K54" s="291"/>
      <c r="L54" s="291"/>
      <c r="M54" s="291"/>
      <c r="N54" s="291"/>
      <c r="O54" s="291"/>
      <c r="P54" s="291"/>
      <c r="Q54" s="260"/>
      <c r="R54" s="126"/>
      <c r="S54" s="144"/>
      <c r="T54" s="145"/>
      <c r="U54" s="145"/>
      <c r="V54" s="145"/>
      <c r="W54" s="145"/>
    </row>
    <row r="55" spans="1:25" ht="18.600000000000001" customHeight="1" x14ac:dyDescent="0.25">
      <c r="A55" s="144"/>
      <c r="B55" s="309" t="s">
        <v>42</v>
      </c>
      <c r="C55" s="310"/>
      <c r="D55" s="310"/>
      <c r="E55" s="310"/>
      <c r="F55" s="310"/>
      <c r="G55" s="310"/>
      <c r="H55" s="310"/>
      <c r="I55" s="310"/>
      <c r="J55" s="310"/>
      <c r="K55" s="310"/>
      <c r="L55" s="310"/>
      <c r="M55" s="310"/>
      <c r="N55" s="310"/>
      <c r="O55" s="310"/>
      <c r="P55" s="310"/>
      <c r="Q55" s="311"/>
      <c r="R55" s="31">
        <f>ROUND(R53+R54,0)</f>
        <v>0</v>
      </c>
      <c r="S55" s="144"/>
      <c r="T55" s="145"/>
      <c r="U55" s="145"/>
      <c r="V55" s="145"/>
      <c r="W55" s="145"/>
      <c r="Y55" s="108">
        <f>R55</f>
        <v>0</v>
      </c>
    </row>
    <row r="56" spans="1:25" ht="15.75" customHeight="1" x14ac:dyDescent="0.25">
      <c r="A56" s="144"/>
      <c r="B56" s="307" t="s">
        <v>43</v>
      </c>
      <c r="C56" s="302"/>
      <c r="D56" s="302"/>
      <c r="E56" s="302"/>
      <c r="F56" s="302"/>
      <c r="G56" s="302"/>
      <c r="H56" s="302"/>
      <c r="I56" s="302"/>
      <c r="J56" s="302"/>
      <c r="K56" s="302"/>
      <c r="L56" s="302"/>
      <c r="M56" s="302"/>
      <c r="N56" s="302"/>
      <c r="O56" s="302"/>
      <c r="P56" s="302"/>
      <c r="Q56" s="302"/>
      <c r="R56" s="303"/>
      <c r="S56" s="144"/>
      <c r="T56" s="145"/>
      <c r="U56" s="145"/>
      <c r="V56" s="145"/>
      <c r="W56" s="145"/>
    </row>
    <row r="57" spans="1:25" ht="39.950000000000003" customHeight="1" x14ac:dyDescent="0.25">
      <c r="A57" s="144"/>
      <c r="B57" s="312"/>
      <c r="C57" s="313"/>
      <c r="D57" s="313" t="s">
        <v>44</v>
      </c>
      <c r="E57" s="313"/>
      <c r="F57" s="313"/>
      <c r="G57" s="313"/>
      <c r="H57" s="313"/>
      <c r="I57" s="313"/>
      <c r="J57" s="313"/>
      <c r="K57" s="313"/>
      <c r="L57" s="313"/>
      <c r="M57" s="313"/>
      <c r="N57" s="313"/>
      <c r="O57" s="313"/>
      <c r="P57" s="313"/>
      <c r="Q57" s="314"/>
      <c r="R57" s="157" t="s">
        <v>45</v>
      </c>
      <c r="S57" s="144"/>
      <c r="T57" s="145"/>
      <c r="U57" s="145"/>
      <c r="V57" s="145"/>
      <c r="W57" s="145"/>
    </row>
    <row r="58" spans="1:25" ht="39.950000000000003" customHeight="1" x14ac:dyDescent="0.25">
      <c r="A58" s="144"/>
      <c r="B58" s="322" t="s">
        <v>46</v>
      </c>
      <c r="C58" s="322"/>
      <c r="D58" s="308"/>
      <c r="E58" s="308"/>
      <c r="F58" s="308"/>
      <c r="G58" s="308"/>
      <c r="H58" s="308"/>
      <c r="I58" s="308"/>
      <c r="J58" s="308"/>
      <c r="K58" s="308"/>
      <c r="L58" s="308"/>
      <c r="M58" s="308"/>
      <c r="N58" s="308"/>
      <c r="O58" s="308"/>
      <c r="P58" s="308"/>
      <c r="Q58" s="308"/>
      <c r="R58" s="158">
        <f>Q14</f>
        <v>0</v>
      </c>
      <c r="S58" s="144"/>
      <c r="T58" s="145"/>
      <c r="U58" s="145"/>
      <c r="V58" s="145"/>
      <c r="W58" s="145"/>
    </row>
    <row r="59" spans="1:25" ht="39.950000000000003" customHeight="1" x14ac:dyDescent="0.25">
      <c r="A59" s="144"/>
      <c r="B59" s="259"/>
      <c r="C59" s="316" t="s">
        <v>47</v>
      </c>
      <c r="D59" s="317"/>
      <c r="E59" s="318"/>
      <c r="F59" s="319"/>
      <c r="G59" s="320"/>
      <c r="H59" s="320"/>
      <c r="I59" s="320"/>
      <c r="J59" s="320"/>
      <c r="K59" s="320"/>
      <c r="L59" s="320"/>
      <c r="M59" s="320"/>
      <c r="N59" s="320"/>
      <c r="O59" s="320"/>
      <c r="P59" s="320"/>
      <c r="Q59" s="321"/>
      <c r="R59" s="126"/>
      <c r="S59" s="144"/>
      <c r="T59" s="145"/>
      <c r="U59" s="145"/>
      <c r="V59" s="145"/>
      <c r="W59" s="145"/>
    </row>
    <row r="60" spans="1:25" ht="39.950000000000003" customHeight="1" x14ac:dyDescent="0.25">
      <c r="A60" s="144"/>
      <c r="B60" s="316" t="s">
        <v>48</v>
      </c>
      <c r="C60" s="318"/>
      <c r="D60" s="290"/>
      <c r="E60" s="291"/>
      <c r="F60" s="291"/>
      <c r="G60" s="291"/>
      <c r="H60" s="291"/>
      <c r="I60" s="291"/>
      <c r="J60" s="291"/>
      <c r="K60" s="291"/>
      <c r="L60" s="291"/>
      <c r="M60" s="291"/>
      <c r="N60" s="291"/>
      <c r="O60" s="291"/>
      <c r="P60" s="291"/>
      <c r="Q60" s="292"/>
      <c r="R60" s="158">
        <f>Q42</f>
        <v>0</v>
      </c>
      <c r="S60" s="144"/>
      <c r="T60" s="145"/>
      <c r="U60" s="145"/>
      <c r="V60" s="145"/>
      <c r="W60" s="145"/>
    </row>
    <row r="61" spans="1:25" ht="39.950000000000003" customHeight="1" x14ac:dyDescent="0.25">
      <c r="A61" s="144"/>
      <c r="B61" s="259"/>
      <c r="C61" s="316" t="s">
        <v>49</v>
      </c>
      <c r="D61" s="317"/>
      <c r="E61" s="318"/>
      <c r="F61" s="319"/>
      <c r="G61" s="320"/>
      <c r="H61" s="320"/>
      <c r="I61" s="320"/>
      <c r="J61" s="320"/>
      <c r="K61" s="320"/>
      <c r="L61" s="320"/>
      <c r="M61" s="320"/>
      <c r="N61" s="320"/>
      <c r="O61" s="320"/>
      <c r="P61" s="320"/>
      <c r="Q61" s="321"/>
      <c r="R61" s="126"/>
      <c r="S61" s="144"/>
      <c r="T61" s="145"/>
      <c r="U61" s="145"/>
      <c r="V61" s="145"/>
      <c r="W61" s="145"/>
    </row>
    <row r="62" spans="1:25" ht="39.950000000000003" customHeight="1" x14ac:dyDescent="0.25">
      <c r="A62" s="144"/>
      <c r="B62" s="322" t="s">
        <v>50</v>
      </c>
      <c r="C62" s="322"/>
      <c r="D62" s="308"/>
      <c r="E62" s="308"/>
      <c r="F62" s="308"/>
      <c r="G62" s="308"/>
      <c r="H62" s="308"/>
      <c r="I62" s="308"/>
      <c r="J62" s="308"/>
      <c r="K62" s="308"/>
      <c r="L62" s="308"/>
      <c r="M62" s="308"/>
      <c r="N62" s="308"/>
      <c r="O62" s="308"/>
      <c r="P62" s="308"/>
      <c r="Q62" s="308"/>
      <c r="R62" s="158">
        <f>Q50</f>
        <v>0</v>
      </c>
      <c r="S62" s="144"/>
      <c r="T62" s="145"/>
      <c r="U62" s="145"/>
      <c r="V62" s="145"/>
      <c r="W62" s="145"/>
    </row>
    <row r="63" spans="1:25" ht="39.950000000000003" customHeight="1" x14ac:dyDescent="0.25">
      <c r="A63" s="144"/>
      <c r="B63" s="259"/>
      <c r="C63" s="316" t="s">
        <v>51</v>
      </c>
      <c r="D63" s="317"/>
      <c r="E63" s="318"/>
      <c r="F63" s="319"/>
      <c r="G63" s="320"/>
      <c r="H63" s="320"/>
      <c r="I63" s="320"/>
      <c r="J63" s="320"/>
      <c r="K63" s="320"/>
      <c r="L63" s="320"/>
      <c r="M63" s="320"/>
      <c r="N63" s="320"/>
      <c r="O63" s="320"/>
      <c r="P63" s="320"/>
      <c r="Q63" s="321"/>
      <c r="R63" s="126"/>
      <c r="S63" s="144"/>
      <c r="T63" s="145"/>
      <c r="U63" s="145"/>
      <c r="V63" s="145"/>
      <c r="W63" s="145"/>
    </row>
    <row r="64" spans="1:25" ht="18.600000000000001" customHeight="1" x14ac:dyDescent="0.25">
      <c r="A64" s="144"/>
      <c r="B64" s="304" t="s">
        <v>52</v>
      </c>
      <c r="C64" s="305"/>
      <c r="D64" s="305"/>
      <c r="E64" s="305"/>
      <c r="F64" s="305"/>
      <c r="G64" s="305"/>
      <c r="H64" s="305"/>
      <c r="I64" s="305"/>
      <c r="J64" s="305"/>
      <c r="K64" s="305"/>
      <c r="L64" s="305"/>
      <c r="M64" s="305"/>
      <c r="N64" s="305"/>
      <c r="O64" s="305"/>
      <c r="P64" s="305"/>
      <c r="Q64" s="306"/>
      <c r="R64" s="159">
        <f>IF(Cover!C14="Yes", ROUNDUP(SUM(R58:R63),0),ROUND(SUM(R58:R63),0))</f>
        <v>0</v>
      </c>
      <c r="S64" s="144"/>
      <c r="T64" s="145"/>
      <c r="U64" s="145"/>
      <c r="V64" s="145"/>
      <c r="W64" s="145"/>
      <c r="Y64" s="108">
        <f>R64</f>
        <v>0</v>
      </c>
    </row>
    <row r="65" spans="1:25" ht="15.75" customHeight="1" x14ac:dyDescent="0.25">
      <c r="A65" s="144"/>
      <c r="B65" s="282" t="s">
        <v>53</v>
      </c>
      <c r="C65" s="283"/>
      <c r="D65" s="283"/>
      <c r="E65" s="283"/>
      <c r="F65" s="283"/>
      <c r="G65" s="283"/>
      <c r="H65" s="283"/>
      <c r="I65" s="283"/>
      <c r="J65" s="283"/>
      <c r="K65" s="283"/>
      <c r="L65" s="283"/>
      <c r="M65" s="283"/>
      <c r="N65" s="283"/>
      <c r="O65" s="283"/>
      <c r="P65" s="283"/>
      <c r="Q65" s="283"/>
      <c r="R65" s="284"/>
      <c r="S65" s="144"/>
      <c r="T65" s="145"/>
      <c r="U65" s="145"/>
      <c r="V65" s="145"/>
      <c r="W65" s="145"/>
    </row>
    <row r="66" spans="1:25" ht="39.950000000000003" customHeight="1" x14ac:dyDescent="0.25">
      <c r="A66" s="144"/>
      <c r="B66" s="328" t="s">
        <v>54</v>
      </c>
      <c r="C66" s="329"/>
      <c r="D66" s="330" t="s">
        <v>55</v>
      </c>
      <c r="E66" s="331"/>
      <c r="F66" s="331"/>
      <c r="G66" s="332"/>
      <c r="H66" s="331" t="s">
        <v>56</v>
      </c>
      <c r="I66" s="331"/>
      <c r="J66" s="331"/>
      <c r="K66" s="331"/>
      <c r="L66" s="331"/>
      <c r="M66" s="331"/>
      <c r="N66" s="331"/>
      <c r="O66" s="332"/>
      <c r="P66" s="33" t="s">
        <v>57</v>
      </c>
      <c r="Q66" s="105" t="s">
        <v>58</v>
      </c>
      <c r="R66" s="105" t="s">
        <v>41</v>
      </c>
      <c r="S66" s="144"/>
      <c r="T66" s="145"/>
      <c r="U66" s="145"/>
      <c r="V66" s="145"/>
      <c r="W66" s="145"/>
    </row>
    <row r="67" spans="1:25" ht="39.950000000000003" customHeight="1" x14ac:dyDescent="0.25">
      <c r="A67" s="144"/>
      <c r="B67" s="323"/>
      <c r="C67" s="323"/>
      <c r="D67" s="324" t="str">
        <f>IF(B67="","Select Contractor or Sub Awardee in Column B","")</f>
        <v>Select Contractor or Sub Awardee in Column B</v>
      </c>
      <c r="E67" s="324"/>
      <c r="F67" s="324"/>
      <c r="G67" s="324"/>
      <c r="H67" s="325" t="str">
        <f>IF(B67="","Select Contractor or Sub Awardee in column B to continue",0)</f>
        <v>Select Contractor or Sub Awardee in column B to continue</v>
      </c>
      <c r="I67" s="325"/>
      <c r="J67" s="325"/>
      <c r="K67" s="325"/>
      <c r="L67" s="325"/>
      <c r="M67" s="325"/>
      <c r="N67" s="325"/>
      <c r="O67" s="325"/>
      <c r="P67" s="104"/>
      <c r="Q67" s="32"/>
      <c r="R67" s="106">
        <f>ROUND(Q67*P67,2)</f>
        <v>0</v>
      </c>
      <c r="S67" s="144"/>
      <c r="T67" s="145"/>
      <c r="U67" s="146" t="str">
        <f>IF(B67="","",IF(D67="","",R67))</f>
        <v/>
      </c>
      <c r="V67" s="146" t="str">
        <f>IF(B67="","",IF(D67="","",D67))</f>
        <v/>
      </c>
      <c r="W67" s="146">
        <f>IF(B67="Contractor",0,R67)</f>
        <v>0</v>
      </c>
    </row>
    <row r="68" spans="1:25" ht="39.950000000000003" customHeight="1" x14ac:dyDescent="0.25">
      <c r="A68" s="144"/>
      <c r="B68" s="323"/>
      <c r="C68" s="323"/>
      <c r="D68" s="324" t="str">
        <f>IF(B68="","Select Contractor or Sub Awardee in Column B","")</f>
        <v>Select Contractor or Sub Awardee in Column B</v>
      </c>
      <c r="E68" s="324"/>
      <c r="F68" s="324"/>
      <c r="G68" s="324"/>
      <c r="H68" s="325" t="str">
        <f>IF(B68="","Select Contractor or Sub Awardee in column B to continue",0)</f>
        <v>Select Contractor or Sub Awardee in column B to continue</v>
      </c>
      <c r="I68" s="325"/>
      <c r="J68" s="325"/>
      <c r="K68" s="325"/>
      <c r="L68" s="325"/>
      <c r="M68" s="325"/>
      <c r="N68" s="325"/>
      <c r="O68" s="325"/>
      <c r="P68" s="104"/>
      <c r="Q68" s="32"/>
      <c r="R68" s="106">
        <f t="shared" ref="R68:R70" si="6">ROUND(Q68*P68,2)</f>
        <v>0</v>
      </c>
      <c r="S68" s="144"/>
      <c r="T68" s="145"/>
      <c r="U68" s="146" t="str">
        <f>IF(B68="","",IF(D68="","",R68))</f>
        <v/>
      </c>
      <c r="V68" s="146" t="str">
        <f>IF(B68="","",IF(D68="","",D68))</f>
        <v/>
      </c>
      <c r="W68" s="146">
        <f>IF(B68="Contractor",0,R68)</f>
        <v>0</v>
      </c>
      <c r="X68" s="146"/>
    </row>
    <row r="69" spans="1:25" ht="39.950000000000003" customHeight="1" x14ac:dyDescent="0.25">
      <c r="A69" s="144"/>
      <c r="B69" s="326"/>
      <c r="C69" s="327"/>
      <c r="D69" s="324" t="str">
        <f>IF(B69="","Select Contractor or Sub Awardee in Column B","")</f>
        <v>Select Contractor or Sub Awardee in Column B</v>
      </c>
      <c r="E69" s="324"/>
      <c r="F69" s="324"/>
      <c r="G69" s="324"/>
      <c r="H69" s="325" t="str">
        <f>IF(B69="","Select Contractor or Sub Awardee in column B to continue",0)</f>
        <v>Select Contractor or Sub Awardee in column B to continue</v>
      </c>
      <c r="I69" s="325"/>
      <c r="J69" s="325"/>
      <c r="K69" s="325"/>
      <c r="L69" s="325"/>
      <c r="M69" s="325"/>
      <c r="N69" s="325"/>
      <c r="O69" s="325"/>
      <c r="P69" s="104"/>
      <c r="Q69" s="32"/>
      <c r="R69" s="106">
        <f t="shared" si="6"/>
        <v>0</v>
      </c>
      <c r="S69" s="144"/>
      <c r="T69" s="145"/>
      <c r="U69" s="146" t="str">
        <f>IF(B69="","",IF(D69="","",R69))</f>
        <v/>
      </c>
      <c r="V69" s="146" t="str">
        <f>IF(B69="","",IF(D69="","",D69))</f>
        <v/>
      </c>
      <c r="W69" s="146">
        <f>IF(B69="Contractor",0,R69)</f>
        <v>0</v>
      </c>
    </row>
    <row r="70" spans="1:25" ht="39.950000000000003" customHeight="1" x14ac:dyDescent="0.25">
      <c r="A70" s="144"/>
      <c r="B70" s="326"/>
      <c r="C70" s="327"/>
      <c r="D70" s="324" t="str">
        <f>IF(B70="","Select Contractor or Sub Awardee in Column B","")</f>
        <v>Select Contractor or Sub Awardee in Column B</v>
      </c>
      <c r="E70" s="324"/>
      <c r="F70" s="324"/>
      <c r="G70" s="324"/>
      <c r="H70" s="325" t="str">
        <f>IF(B70="","Select Contractor or Sub Awardee in column B to continue",0)</f>
        <v>Select Contractor or Sub Awardee in column B to continue</v>
      </c>
      <c r="I70" s="325"/>
      <c r="J70" s="325"/>
      <c r="K70" s="325"/>
      <c r="L70" s="325"/>
      <c r="M70" s="325"/>
      <c r="N70" s="325"/>
      <c r="O70" s="325"/>
      <c r="P70" s="104"/>
      <c r="Q70" s="32"/>
      <c r="R70" s="106">
        <f t="shared" si="6"/>
        <v>0</v>
      </c>
      <c r="S70" s="144"/>
      <c r="T70" s="145"/>
      <c r="U70" s="146" t="str">
        <f>IF(B70="","",IF(D70="","",R70))</f>
        <v/>
      </c>
      <c r="V70" s="146" t="str">
        <f>IF(B70="","",IF(D70="","",D70))</f>
        <v/>
      </c>
      <c r="W70" s="146">
        <f>IF(B70="Contractor",0,R70)</f>
        <v>0</v>
      </c>
    </row>
    <row r="71" spans="1:25" ht="18.600000000000001" customHeight="1" x14ac:dyDescent="0.25">
      <c r="A71" s="144"/>
      <c r="B71" s="334" t="s">
        <v>61</v>
      </c>
      <c r="C71" s="335"/>
      <c r="D71" s="335"/>
      <c r="E71" s="335"/>
      <c r="F71" s="335"/>
      <c r="G71" s="335"/>
      <c r="H71" s="335"/>
      <c r="I71" s="335"/>
      <c r="J71" s="335"/>
      <c r="K71" s="335"/>
      <c r="L71" s="335"/>
      <c r="M71" s="335"/>
      <c r="N71" s="335"/>
      <c r="O71" s="335"/>
      <c r="P71" s="335"/>
      <c r="Q71" s="336"/>
      <c r="R71" s="40">
        <f>ROUND(SUM(R67:R70),0)</f>
        <v>0</v>
      </c>
      <c r="S71" s="144"/>
      <c r="T71" s="145"/>
      <c r="U71" s="146">
        <f>SUM(U67:U70)</f>
        <v>0</v>
      </c>
      <c r="V71" s="145"/>
      <c r="W71" s="145"/>
      <c r="Y71" s="108">
        <f>R71</f>
        <v>0</v>
      </c>
    </row>
    <row r="72" spans="1:25" ht="15.75" customHeight="1" x14ac:dyDescent="0.25">
      <c r="A72" s="144"/>
      <c r="B72" s="282" t="s">
        <v>62</v>
      </c>
      <c r="C72" s="283"/>
      <c r="D72" s="283"/>
      <c r="E72" s="283"/>
      <c r="F72" s="283"/>
      <c r="G72" s="283"/>
      <c r="H72" s="283"/>
      <c r="I72" s="283"/>
      <c r="J72" s="283"/>
      <c r="K72" s="283"/>
      <c r="L72" s="283"/>
      <c r="M72" s="283"/>
      <c r="N72" s="283"/>
      <c r="O72" s="283"/>
      <c r="P72" s="283"/>
      <c r="Q72" s="283"/>
      <c r="R72" s="284"/>
      <c r="S72" s="144"/>
      <c r="T72" s="145"/>
      <c r="U72" s="145"/>
      <c r="V72" s="145"/>
      <c r="W72" s="145"/>
    </row>
    <row r="73" spans="1:25" ht="39.950000000000003" customHeight="1" x14ac:dyDescent="0.25">
      <c r="A73" s="144"/>
      <c r="B73" s="337" t="s">
        <v>63</v>
      </c>
      <c r="C73" s="338"/>
      <c r="D73" s="339"/>
      <c r="E73" s="337" t="s">
        <v>64</v>
      </c>
      <c r="F73" s="338"/>
      <c r="G73" s="338"/>
      <c r="H73" s="338"/>
      <c r="I73" s="338"/>
      <c r="J73" s="338"/>
      <c r="K73" s="338"/>
      <c r="L73" s="338"/>
      <c r="M73" s="338"/>
      <c r="N73" s="338"/>
      <c r="O73" s="338"/>
      <c r="P73" s="338"/>
      <c r="Q73" s="339"/>
      <c r="R73" s="157" t="s">
        <v>41</v>
      </c>
      <c r="S73" s="144"/>
      <c r="T73" s="145"/>
      <c r="U73" s="145"/>
      <c r="V73" s="145"/>
      <c r="W73" s="145"/>
    </row>
    <row r="74" spans="1:25" ht="39.950000000000003" customHeight="1" x14ac:dyDescent="0.25">
      <c r="A74" s="144"/>
      <c r="B74" s="333"/>
      <c r="C74" s="333"/>
      <c r="D74" s="333"/>
      <c r="E74" s="308" t="str">
        <f t="shared" ref="E74:E79" si="7">IF(B74="","Select Supply Category in Column B",0)</f>
        <v>Select Supply Category in Column B</v>
      </c>
      <c r="F74" s="308"/>
      <c r="G74" s="308"/>
      <c r="H74" s="308"/>
      <c r="I74" s="308"/>
      <c r="J74" s="308"/>
      <c r="K74" s="308"/>
      <c r="L74" s="308"/>
      <c r="M74" s="308"/>
      <c r="N74" s="308"/>
      <c r="O74" s="308"/>
      <c r="P74" s="308"/>
      <c r="Q74" s="308"/>
      <c r="R74" s="127"/>
      <c r="S74" s="144"/>
      <c r="T74" s="145"/>
      <c r="U74" s="145"/>
      <c r="V74" s="145"/>
      <c r="W74" s="145"/>
    </row>
    <row r="75" spans="1:25" ht="39.950000000000003" customHeight="1" x14ac:dyDescent="0.25">
      <c r="A75" s="144"/>
      <c r="B75" s="333"/>
      <c r="C75" s="333"/>
      <c r="D75" s="333"/>
      <c r="E75" s="308" t="str">
        <f t="shared" si="7"/>
        <v>Select Supply Category in Column B</v>
      </c>
      <c r="F75" s="308"/>
      <c r="G75" s="308"/>
      <c r="H75" s="308"/>
      <c r="I75" s="308"/>
      <c r="J75" s="308"/>
      <c r="K75" s="308"/>
      <c r="L75" s="308"/>
      <c r="M75" s="308"/>
      <c r="N75" s="308"/>
      <c r="O75" s="308"/>
      <c r="P75" s="308"/>
      <c r="Q75" s="308"/>
      <c r="R75" s="127"/>
      <c r="S75" s="144"/>
      <c r="T75" s="145"/>
      <c r="U75" s="145"/>
      <c r="V75" s="145"/>
      <c r="W75" s="145"/>
    </row>
    <row r="76" spans="1:25" ht="39.950000000000003" customHeight="1" x14ac:dyDescent="0.25">
      <c r="A76" s="144"/>
      <c r="B76" s="333"/>
      <c r="C76" s="333"/>
      <c r="D76" s="333"/>
      <c r="E76" s="308" t="str">
        <f t="shared" si="7"/>
        <v>Select Supply Category in Column B</v>
      </c>
      <c r="F76" s="308"/>
      <c r="G76" s="308"/>
      <c r="H76" s="308"/>
      <c r="I76" s="308"/>
      <c r="J76" s="308"/>
      <c r="K76" s="308"/>
      <c r="L76" s="308"/>
      <c r="M76" s="308"/>
      <c r="N76" s="308"/>
      <c r="O76" s="308"/>
      <c r="P76" s="308"/>
      <c r="Q76" s="308"/>
      <c r="R76" s="127"/>
      <c r="S76" s="144"/>
      <c r="T76" s="145"/>
      <c r="U76" s="145"/>
      <c r="V76" s="145"/>
      <c r="W76" s="145"/>
    </row>
    <row r="77" spans="1:25" ht="39.950000000000003" customHeight="1" x14ac:dyDescent="0.25">
      <c r="A77" s="144"/>
      <c r="B77" s="333"/>
      <c r="C77" s="333"/>
      <c r="D77" s="333"/>
      <c r="E77" s="308" t="str">
        <f t="shared" si="7"/>
        <v>Select Supply Category in Column B</v>
      </c>
      <c r="F77" s="308"/>
      <c r="G77" s="308"/>
      <c r="H77" s="308"/>
      <c r="I77" s="308"/>
      <c r="J77" s="308"/>
      <c r="K77" s="308"/>
      <c r="L77" s="308"/>
      <c r="M77" s="308"/>
      <c r="N77" s="308"/>
      <c r="O77" s="308"/>
      <c r="P77" s="308"/>
      <c r="Q77" s="308"/>
      <c r="R77" s="127"/>
      <c r="S77" s="144"/>
      <c r="T77" s="145"/>
      <c r="U77" s="145"/>
      <c r="V77" s="145"/>
      <c r="W77" s="145"/>
    </row>
    <row r="78" spans="1:25" ht="39.950000000000003" customHeight="1" x14ac:dyDescent="0.25">
      <c r="A78" s="144"/>
      <c r="B78" s="333"/>
      <c r="C78" s="333"/>
      <c r="D78" s="333"/>
      <c r="E78" s="308" t="str">
        <f t="shared" si="7"/>
        <v>Select Supply Category in Column B</v>
      </c>
      <c r="F78" s="308"/>
      <c r="G78" s="308"/>
      <c r="H78" s="308"/>
      <c r="I78" s="308"/>
      <c r="J78" s="308"/>
      <c r="K78" s="308"/>
      <c r="L78" s="308"/>
      <c r="M78" s="308"/>
      <c r="N78" s="308"/>
      <c r="O78" s="308"/>
      <c r="P78" s="308"/>
      <c r="Q78" s="308"/>
      <c r="R78" s="127"/>
      <c r="S78" s="144"/>
      <c r="T78" s="145"/>
      <c r="U78" s="145"/>
      <c r="V78" s="145"/>
      <c r="W78" s="145"/>
    </row>
    <row r="79" spans="1:25" ht="39.950000000000003" customHeight="1" x14ac:dyDescent="0.25">
      <c r="A79" s="144"/>
      <c r="B79" s="333"/>
      <c r="C79" s="333"/>
      <c r="D79" s="333"/>
      <c r="E79" s="308" t="str">
        <f t="shared" si="7"/>
        <v>Select Supply Category in Column B</v>
      </c>
      <c r="F79" s="308"/>
      <c r="G79" s="308"/>
      <c r="H79" s="308"/>
      <c r="I79" s="308"/>
      <c r="J79" s="308"/>
      <c r="K79" s="308"/>
      <c r="L79" s="308"/>
      <c r="M79" s="308"/>
      <c r="N79" s="308"/>
      <c r="O79" s="308"/>
      <c r="P79" s="308"/>
      <c r="Q79" s="308"/>
      <c r="R79" s="127"/>
      <c r="S79" s="144"/>
      <c r="T79" s="145"/>
      <c r="U79" s="145"/>
      <c r="V79" s="145"/>
      <c r="W79" s="145"/>
    </row>
    <row r="80" spans="1:25" ht="18" customHeight="1" x14ac:dyDescent="0.25">
      <c r="A80" s="144"/>
      <c r="B80" s="304" t="s">
        <v>65</v>
      </c>
      <c r="C80" s="305"/>
      <c r="D80" s="305"/>
      <c r="E80" s="305"/>
      <c r="F80" s="305"/>
      <c r="G80" s="305"/>
      <c r="H80" s="305"/>
      <c r="I80" s="305"/>
      <c r="J80" s="305"/>
      <c r="K80" s="305"/>
      <c r="L80" s="305"/>
      <c r="M80" s="305"/>
      <c r="N80" s="305"/>
      <c r="O80" s="305"/>
      <c r="P80" s="305"/>
      <c r="Q80" s="306"/>
      <c r="R80" s="128">
        <f>ROUND(SUM(R74:R79),0)</f>
        <v>0</v>
      </c>
      <c r="S80" s="144"/>
      <c r="T80" s="145"/>
      <c r="U80" s="145"/>
      <c r="V80" s="145"/>
      <c r="W80" s="145"/>
      <c r="Y80" s="108">
        <f>R80</f>
        <v>0</v>
      </c>
    </row>
    <row r="81" spans="1:25" ht="15.75" customHeight="1" x14ac:dyDescent="0.25">
      <c r="A81" s="144"/>
      <c r="B81" s="307" t="s">
        <v>66</v>
      </c>
      <c r="C81" s="302"/>
      <c r="D81" s="302"/>
      <c r="E81" s="302"/>
      <c r="F81" s="302"/>
      <c r="G81" s="302"/>
      <c r="H81" s="302"/>
      <c r="I81" s="302"/>
      <c r="J81" s="302"/>
      <c r="K81" s="302"/>
      <c r="L81" s="302"/>
      <c r="M81" s="302"/>
      <c r="N81" s="302"/>
      <c r="O81" s="302"/>
      <c r="P81" s="302"/>
      <c r="Q81" s="302"/>
      <c r="R81" s="303"/>
      <c r="S81" s="144"/>
      <c r="T81" s="145"/>
      <c r="U81" s="145"/>
      <c r="V81" s="145"/>
      <c r="W81" s="145"/>
    </row>
    <row r="82" spans="1:25" ht="39.950000000000003" customHeight="1" x14ac:dyDescent="0.25">
      <c r="A82" s="144"/>
      <c r="B82" s="340" t="s">
        <v>63</v>
      </c>
      <c r="C82" s="341"/>
      <c r="D82" s="342"/>
      <c r="E82" s="343" t="s">
        <v>67</v>
      </c>
      <c r="F82" s="343"/>
      <c r="G82" s="343"/>
      <c r="H82" s="343" t="s">
        <v>68</v>
      </c>
      <c r="I82" s="343"/>
      <c r="J82" s="343"/>
      <c r="K82" s="343"/>
      <c r="L82" s="343"/>
      <c r="M82" s="343"/>
      <c r="N82" s="343"/>
      <c r="O82" s="343"/>
      <c r="P82" s="143" t="s">
        <v>69</v>
      </c>
      <c r="Q82" s="143" t="s">
        <v>70</v>
      </c>
      <c r="R82" s="38" t="s">
        <v>45</v>
      </c>
      <c r="S82" s="144"/>
      <c r="T82" s="145"/>
      <c r="U82" s="145"/>
      <c r="V82" s="145"/>
      <c r="W82" s="145"/>
    </row>
    <row r="83" spans="1:25" ht="39.950000000000003" customHeight="1" x14ac:dyDescent="0.25">
      <c r="A83" s="144"/>
      <c r="B83" s="344"/>
      <c r="C83" s="345"/>
      <c r="D83" s="346"/>
      <c r="E83" s="347" t="str">
        <f t="shared" ref="E83" si="8">IF(B83="","Select Category in Column B",0)</f>
        <v>Select Category in Column B</v>
      </c>
      <c r="F83" s="348"/>
      <c r="G83" s="349"/>
      <c r="H83" s="347" t="str">
        <f t="shared" ref="H83" si="9">IF(B83="","Select Category in Column B",0)</f>
        <v>Select Category in Column B</v>
      </c>
      <c r="I83" s="348"/>
      <c r="J83" s="348"/>
      <c r="K83" s="348"/>
      <c r="L83" s="348"/>
      <c r="M83" s="348"/>
      <c r="N83" s="348"/>
      <c r="O83" s="349"/>
      <c r="P83" s="149"/>
      <c r="Q83" s="151"/>
      <c r="R83" s="40">
        <f>ROUND(Q83*P83,2)</f>
        <v>0</v>
      </c>
      <c r="S83" s="144"/>
      <c r="T83" s="145"/>
      <c r="U83" s="229">
        <f>IF(OR(B83='DROP-DOWNS'!$G$8,B83='DROP-DOWNS'!$G$9,B83='DROP-DOWNS'!$G$10,B83='DROP-DOWNS'!$G$11),R83,0)</f>
        <v>0</v>
      </c>
      <c r="V83" s="142"/>
      <c r="W83" s="145"/>
    </row>
    <row r="84" spans="1:25" ht="39.950000000000003" customHeight="1" x14ac:dyDescent="0.25">
      <c r="A84" s="144"/>
      <c r="B84" s="344"/>
      <c r="C84" s="345"/>
      <c r="D84" s="346"/>
      <c r="E84" s="347" t="str">
        <f t="shared" ref="E84:E89" si="10">IF(B84="","Select Category in Column B",0)</f>
        <v>Select Category in Column B</v>
      </c>
      <c r="F84" s="348"/>
      <c r="G84" s="349"/>
      <c r="H84" s="347" t="str">
        <f t="shared" ref="H84:H89" si="11">IF(B84="","Select Category in Column B",0)</f>
        <v>Select Category in Column B</v>
      </c>
      <c r="I84" s="348"/>
      <c r="J84" s="348"/>
      <c r="K84" s="348"/>
      <c r="L84" s="348"/>
      <c r="M84" s="348"/>
      <c r="N84" s="348"/>
      <c r="O84" s="349"/>
      <c r="P84" s="149"/>
      <c r="Q84" s="151"/>
      <c r="R84" s="40">
        <f t="shared" ref="R84:R86" si="12">ROUND(Q84*P84,2)</f>
        <v>0</v>
      </c>
      <c r="S84" s="144"/>
      <c r="T84" s="145"/>
      <c r="U84" s="229">
        <f>IF(OR(B84='DROP-DOWNS'!$G$8,B84='DROP-DOWNS'!$G$9,B84='DROP-DOWNS'!$G$10,B84='DROP-DOWNS'!$G$11),R84,0)</f>
        <v>0</v>
      </c>
      <c r="V84" s="142"/>
      <c r="W84" s="145"/>
    </row>
    <row r="85" spans="1:25" ht="39.950000000000003" customHeight="1" x14ac:dyDescent="0.25">
      <c r="A85" s="144"/>
      <c r="B85" s="344"/>
      <c r="C85" s="345"/>
      <c r="D85" s="346"/>
      <c r="E85" s="347" t="str">
        <f t="shared" si="10"/>
        <v>Select Category in Column B</v>
      </c>
      <c r="F85" s="348"/>
      <c r="G85" s="349"/>
      <c r="H85" s="347" t="str">
        <f t="shared" si="11"/>
        <v>Select Category in Column B</v>
      </c>
      <c r="I85" s="348"/>
      <c r="J85" s="348"/>
      <c r="K85" s="348"/>
      <c r="L85" s="348"/>
      <c r="M85" s="348"/>
      <c r="N85" s="348"/>
      <c r="O85" s="349"/>
      <c r="P85" s="139"/>
      <c r="Q85" s="151"/>
      <c r="R85" s="40">
        <f t="shared" si="12"/>
        <v>0</v>
      </c>
      <c r="S85" s="144"/>
      <c r="T85" s="145"/>
      <c r="U85" s="229">
        <f>IF(OR(B85='DROP-DOWNS'!$G$8,B85='DROP-DOWNS'!$G$9,B85='DROP-DOWNS'!$G$10,B85='DROP-DOWNS'!$G$11),R85,0)</f>
        <v>0</v>
      </c>
      <c r="V85" s="142"/>
      <c r="W85" s="145"/>
    </row>
    <row r="86" spans="1:25" ht="39.950000000000003" customHeight="1" x14ac:dyDescent="0.25">
      <c r="A86" s="144"/>
      <c r="B86" s="344"/>
      <c r="C86" s="345"/>
      <c r="D86" s="346"/>
      <c r="E86" s="347" t="str">
        <f t="shared" si="10"/>
        <v>Select Category in Column B</v>
      </c>
      <c r="F86" s="348"/>
      <c r="G86" s="349"/>
      <c r="H86" s="347" t="str">
        <f t="shared" si="11"/>
        <v>Select Category in Column B</v>
      </c>
      <c r="I86" s="348"/>
      <c r="J86" s="348"/>
      <c r="K86" s="348"/>
      <c r="L86" s="348"/>
      <c r="M86" s="348"/>
      <c r="N86" s="348"/>
      <c r="O86" s="349"/>
      <c r="P86" s="139"/>
      <c r="Q86" s="151"/>
      <c r="R86" s="40">
        <f t="shared" si="12"/>
        <v>0</v>
      </c>
      <c r="S86" s="144"/>
      <c r="T86" s="145"/>
      <c r="U86" s="229">
        <f>IF(OR(B86='DROP-DOWNS'!$G$8,B86='DROP-DOWNS'!$G$9,B86='DROP-DOWNS'!$G$10,B86='DROP-DOWNS'!$G$11),R86,0)</f>
        <v>0</v>
      </c>
      <c r="V86" s="142"/>
      <c r="W86" s="145"/>
    </row>
    <row r="87" spans="1:25" ht="39.950000000000003" hidden="1" customHeight="1" x14ac:dyDescent="0.25">
      <c r="A87" s="144"/>
      <c r="B87" s="344"/>
      <c r="C87" s="345"/>
      <c r="D87" s="346"/>
      <c r="E87" s="347" t="str">
        <f t="shared" si="10"/>
        <v>Select Category in Column B</v>
      </c>
      <c r="F87" s="348"/>
      <c r="G87" s="349"/>
      <c r="H87" s="347" t="str">
        <f t="shared" si="11"/>
        <v>Select Category in Column B</v>
      </c>
      <c r="I87" s="348"/>
      <c r="J87" s="348"/>
      <c r="K87" s="348"/>
      <c r="L87" s="348"/>
      <c r="M87" s="348"/>
      <c r="N87" s="348"/>
      <c r="O87" s="349"/>
      <c r="P87" s="149"/>
      <c r="Q87" s="151"/>
      <c r="R87" s="40">
        <f t="shared" ref="R87:R89" si="13">ROUND(Q87*P87,0)</f>
        <v>0</v>
      </c>
      <c r="S87" s="144"/>
      <c r="T87" s="145"/>
      <c r="U87" s="146" t="e">
        <f>IF(OR(B87=#REF!,B87=#REF!,B87=#REF!,B87=#REF!),R87,0)</f>
        <v>#REF!</v>
      </c>
      <c r="V87" s="142"/>
      <c r="W87" s="145"/>
    </row>
    <row r="88" spans="1:25" ht="39.950000000000003" hidden="1" customHeight="1" x14ac:dyDescent="0.25">
      <c r="A88" s="144"/>
      <c r="B88" s="344"/>
      <c r="C88" s="345"/>
      <c r="D88" s="346"/>
      <c r="E88" s="347" t="str">
        <f t="shared" si="10"/>
        <v>Select Category in Column B</v>
      </c>
      <c r="F88" s="348"/>
      <c r="G88" s="349"/>
      <c r="H88" s="347" t="str">
        <f t="shared" si="11"/>
        <v>Select Category in Column B</v>
      </c>
      <c r="I88" s="348"/>
      <c r="J88" s="348"/>
      <c r="K88" s="348"/>
      <c r="L88" s="348"/>
      <c r="M88" s="348"/>
      <c r="N88" s="348"/>
      <c r="O88" s="349"/>
      <c r="P88" s="139"/>
      <c r="Q88" s="151"/>
      <c r="R88" s="40">
        <f t="shared" si="13"/>
        <v>0</v>
      </c>
      <c r="S88" s="144"/>
      <c r="T88" s="145"/>
      <c r="U88" s="146" t="e">
        <f>IF(OR(B88=#REF!,B88=#REF!,B88=#REF!,B88=#REF!),R88,0)</f>
        <v>#REF!</v>
      </c>
      <c r="V88" s="142"/>
      <c r="W88" s="145"/>
    </row>
    <row r="89" spans="1:25" ht="39.950000000000003" hidden="1" customHeight="1" x14ac:dyDescent="0.25">
      <c r="A89" s="144"/>
      <c r="B89" s="344"/>
      <c r="C89" s="345"/>
      <c r="D89" s="346" t="str">
        <f>IF(B89="","Select Travel Category in Column B.",0)</f>
        <v>Select Travel Category in Column B.</v>
      </c>
      <c r="E89" s="347" t="str">
        <f t="shared" si="10"/>
        <v>Select Category in Column B</v>
      </c>
      <c r="F89" s="348"/>
      <c r="G89" s="349"/>
      <c r="H89" s="347" t="str">
        <f t="shared" si="11"/>
        <v>Select Category in Column B</v>
      </c>
      <c r="I89" s="348"/>
      <c r="J89" s="348"/>
      <c r="K89" s="348"/>
      <c r="L89" s="348"/>
      <c r="M89" s="348"/>
      <c r="N89" s="348"/>
      <c r="O89" s="349"/>
      <c r="P89" s="139"/>
      <c r="Q89" s="151"/>
      <c r="R89" s="40">
        <f t="shared" si="13"/>
        <v>0</v>
      </c>
      <c r="S89" s="144"/>
      <c r="T89" s="145"/>
      <c r="U89" s="146" t="e">
        <f>IF(OR(B89=#REF!,B89=#REF!,B89=#REF!,B89=#REF!),R89,0)</f>
        <v>#REF!</v>
      </c>
      <c r="V89" s="142"/>
      <c r="W89" s="145"/>
    </row>
    <row r="90" spans="1:25" ht="18" customHeight="1" x14ac:dyDescent="0.25">
      <c r="A90" s="144"/>
      <c r="B90" s="304" t="s">
        <v>71</v>
      </c>
      <c r="C90" s="305"/>
      <c r="D90" s="305"/>
      <c r="E90" s="305"/>
      <c r="F90" s="305"/>
      <c r="G90" s="305"/>
      <c r="H90" s="305"/>
      <c r="I90" s="305"/>
      <c r="J90" s="305"/>
      <c r="K90" s="305"/>
      <c r="L90" s="305"/>
      <c r="M90" s="305"/>
      <c r="N90" s="305"/>
      <c r="O90" s="305"/>
      <c r="P90" s="305"/>
      <c r="Q90" s="306"/>
      <c r="R90" s="128">
        <f>ROUND(SUM(R83:R89),0)</f>
        <v>0</v>
      </c>
      <c r="S90" s="144"/>
      <c r="T90" s="145"/>
      <c r="U90" s="129">
        <f>SUM(U83:U86)</f>
        <v>0</v>
      </c>
      <c r="V90" s="142"/>
      <c r="W90" s="145"/>
      <c r="Y90" s="108">
        <f>R90</f>
        <v>0</v>
      </c>
    </row>
    <row r="91" spans="1:25" ht="15.75" customHeight="1" x14ac:dyDescent="0.25">
      <c r="A91" s="144"/>
      <c r="B91" s="307" t="s">
        <v>72</v>
      </c>
      <c r="C91" s="302"/>
      <c r="D91" s="302"/>
      <c r="E91" s="302"/>
      <c r="F91" s="302"/>
      <c r="G91" s="302"/>
      <c r="H91" s="302"/>
      <c r="I91" s="302"/>
      <c r="J91" s="302"/>
      <c r="K91" s="302"/>
      <c r="L91" s="302"/>
      <c r="M91" s="302"/>
      <c r="N91" s="302"/>
      <c r="O91" s="302"/>
      <c r="P91" s="302"/>
      <c r="Q91" s="302"/>
      <c r="R91" s="303"/>
      <c r="S91" s="144"/>
      <c r="T91" s="145"/>
      <c r="U91" s="145"/>
      <c r="V91" s="142"/>
      <c r="W91" s="145"/>
    </row>
    <row r="92" spans="1:25" ht="39.950000000000003" customHeight="1" x14ac:dyDescent="0.25">
      <c r="A92" s="144"/>
      <c r="B92" s="350" t="s">
        <v>73</v>
      </c>
      <c r="C92" s="351"/>
      <c r="D92" s="352"/>
      <c r="E92" s="350" t="s">
        <v>74</v>
      </c>
      <c r="F92" s="351"/>
      <c r="G92" s="351"/>
      <c r="H92" s="351"/>
      <c r="I92" s="351"/>
      <c r="J92" s="351"/>
      <c r="K92" s="351"/>
      <c r="L92" s="351"/>
      <c r="M92" s="351"/>
      <c r="N92" s="351"/>
      <c r="O92" s="351"/>
      <c r="P92" s="351"/>
      <c r="Q92" s="351"/>
      <c r="R92" s="352"/>
      <c r="S92" s="144"/>
      <c r="T92" s="145"/>
      <c r="U92" s="145"/>
      <c r="V92" s="142"/>
      <c r="W92" s="145"/>
    </row>
    <row r="93" spans="1:25" ht="39.950000000000003" customHeight="1" x14ac:dyDescent="0.25">
      <c r="A93" s="144"/>
      <c r="B93" s="333"/>
      <c r="C93" s="333"/>
      <c r="D93" s="333"/>
      <c r="E93" s="308" t="str">
        <f t="shared" ref="E93:E98" si="14">IF(B93="","Select Category in Column B",0)</f>
        <v>Select Category in Column B</v>
      </c>
      <c r="F93" s="308"/>
      <c r="G93" s="308"/>
      <c r="H93" s="308"/>
      <c r="I93" s="308"/>
      <c r="J93" s="308"/>
      <c r="K93" s="308"/>
      <c r="L93" s="308"/>
      <c r="M93" s="308"/>
      <c r="N93" s="308"/>
      <c r="O93" s="308"/>
      <c r="P93" s="308"/>
      <c r="Q93" s="308"/>
      <c r="R93" s="127"/>
      <c r="S93" s="144"/>
      <c r="T93" s="145"/>
      <c r="U93" s="145"/>
      <c r="V93" s="142"/>
      <c r="W93" s="145"/>
    </row>
    <row r="94" spans="1:25" ht="39.950000000000003" customHeight="1" x14ac:dyDescent="0.25">
      <c r="A94" s="144"/>
      <c r="B94" s="333"/>
      <c r="C94" s="333"/>
      <c r="D94" s="333"/>
      <c r="E94" s="308" t="str">
        <f t="shared" si="14"/>
        <v>Select Category in Column B</v>
      </c>
      <c r="F94" s="308"/>
      <c r="G94" s="308"/>
      <c r="H94" s="308"/>
      <c r="I94" s="308"/>
      <c r="J94" s="308"/>
      <c r="K94" s="308"/>
      <c r="L94" s="308"/>
      <c r="M94" s="308"/>
      <c r="N94" s="308"/>
      <c r="O94" s="308"/>
      <c r="P94" s="308"/>
      <c r="Q94" s="308"/>
      <c r="R94" s="127"/>
      <c r="S94" s="144"/>
      <c r="T94" s="145"/>
      <c r="U94" s="145"/>
      <c r="V94" s="142"/>
      <c r="W94" s="145"/>
    </row>
    <row r="95" spans="1:25" ht="39.950000000000003" customHeight="1" x14ac:dyDescent="0.25">
      <c r="A95" s="144"/>
      <c r="B95" s="333"/>
      <c r="C95" s="333"/>
      <c r="D95" s="333"/>
      <c r="E95" s="308" t="str">
        <f t="shared" si="14"/>
        <v>Select Category in Column B</v>
      </c>
      <c r="F95" s="308"/>
      <c r="G95" s="308"/>
      <c r="H95" s="308"/>
      <c r="I95" s="308"/>
      <c r="J95" s="308"/>
      <c r="K95" s="308"/>
      <c r="L95" s="308"/>
      <c r="M95" s="308"/>
      <c r="N95" s="308"/>
      <c r="O95" s="308"/>
      <c r="P95" s="308"/>
      <c r="Q95" s="308"/>
      <c r="R95" s="127"/>
      <c r="S95" s="144"/>
      <c r="T95" s="145"/>
      <c r="U95" s="145"/>
      <c r="V95" s="142"/>
      <c r="W95" s="145"/>
    </row>
    <row r="96" spans="1:25" ht="39.950000000000003" customHeight="1" x14ac:dyDescent="0.25">
      <c r="A96" s="144"/>
      <c r="B96" s="333"/>
      <c r="C96" s="333"/>
      <c r="D96" s="333"/>
      <c r="E96" s="308" t="str">
        <f t="shared" si="14"/>
        <v>Select Category in Column B</v>
      </c>
      <c r="F96" s="308"/>
      <c r="G96" s="308"/>
      <c r="H96" s="308"/>
      <c r="I96" s="308"/>
      <c r="J96" s="308"/>
      <c r="K96" s="308"/>
      <c r="L96" s="308"/>
      <c r="M96" s="308"/>
      <c r="N96" s="308"/>
      <c r="O96" s="308"/>
      <c r="P96" s="308"/>
      <c r="Q96" s="308"/>
      <c r="R96" s="127"/>
      <c r="S96" s="144"/>
      <c r="T96" s="145"/>
      <c r="U96" s="145"/>
      <c r="V96" s="145"/>
      <c r="W96" s="145"/>
    </row>
    <row r="97" spans="1:25" ht="39.950000000000003" customHeight="1" x14ac:dyDescent="0.25">
      <c r="A97" s="144"/>
      <c r="B97" s="333"/>
      <c r="C97" s="333"/>
      <c r="D97" s="333"/>
      <c r="E97" s="308" t="str">
        <f t="shared" si="14"/>
        <v>Select Category in Column B</v>
      </c>
      <c r="F97" s="308"/>
      <c r="G97" s="308"/>
      <c r="H97" s="308"/>
      <c r="I97" s="308"/>
      <c r="J97" s="308"/>
      <c r="K97" s="308"/>
      <c r="L97" s="308"/>
      <c r="M97" s="308"/>
      <c r="N97" s="308"/>
      <c r="O97" s="308"/>
      <c r="P97" s="308"/>
      <c r="Q97" s="308"/>
      <c r="R97" s="127"/>
      <c r="S97" s="144"/>
      <c r="T97" s="145"/>
      <c r="U97" s="145"/>
      <c r="V97" s="145"/>
      <c r="W97" s="145"/>
    </row>
    <row r="98" spans="1:25" ht="39.950000000000003" customHeight="1" x14ac:dyDescent="0.25">
      <c r="A98" s="144"/>
      <c r="B98" s="333"/>
      <c r="C98" s="333"/>
      <c r="D98" s="333"/>
      <c r="E98" s="308" t="str">
        <f t="shared" si="14"/>
        <v>Select Category in Column B</v>
      </c>
      <c r="F98" s="308"/>
      <c r="G98" s="308"/>
      <c r="H98" s="308"/>
      <c r="I98" s="308"/>
      <c r="J98" s="308"/>
      <c r="K98" s="308"/>
      <c r="L98" s="308"/>
      <c r="M98" s="308"/>
      <c r="N98" s="308"/>
      <c r="O98" s="308"/>
      <c r="P98" s="308"/>
      <c r="Q98" s="308"/>
      <c r="R98" s="127"/>
      <c r="S98" s="144"/>
      <c r="T98" s="145"/>
      <c r="U98" s="145"/>
      <c r="V98" s="145"/>
      <c r="W98" s="145"/>
    </row>
    <row r="99" spans="1:25" ht="19.350000000000001" customHeight="1" x14ac:dyDescent="0.25">
      <c r="A99" s="144"/>
      <c r="B99" s="304" t="s">
        <v>75</v>
      </c>
      <c r="C99" s="305"/>
      <c r="D99" s="305"/>
      <c r="E99" s="305"/>
      <c r="F99" s="305"/>
      <c r="G99" s="305"/>
      <c r="H99" s="305"/>
      <c r="I99" s="305"/>
      <c r="J99" s="305"/>
      <c r="K99" s="305"/>
      <c r="L99" s="305"/>
      <c r="M99" s="305"/>
      <c r="N99" s="305"/>
      <c r="O99" s="305"/>
      <c r="P99" s="305"/>
      <c r="Q99" s="306"/>
      <c r="R99" s="128">
        <f>ROUND(SUM(R93:R98),0)</f>
        <v>0</v>
      </c>
      <c r="S99" s="144"/>
      <c r="T99" s="145"/>
      <c r="U99" s="145"/>
      <c r="V99" s="145"/>
      <c r="W99" s="145"/>
      <c r="Y99" s="108">
        <f>R99</f>
        <v>0</v>
      </c>
    </row>
    <row r="100" spans="1:25" ht="15.75" customHeight="1" x14ac:dyDescent="0.25">
      <c r="A100" s="144"/>
      <c r="B100" s="353" t="s">
        <v>76</v>
      </c>
      <c r="C100" s="354"/>
      <c r="D100" s="354"/>
      <c r="E100" s="354"/>
      <c r="F100" s="354"/>
      <c r="G100" s="354"/>
      <c r="H100" s="354"/>
      <c r="I100" s="354"/>
      <c r="J100" s="354"/>
      <c r="K100" s="354"/>
      <c r="L100" s="354"/>
      <c r="M100" s="354"/>
      <c r="N100" s="354"/>
      <c r="O100" s="354"/>
      <c r="P100" s="354"/>
      <c r="Q100" s="354"/>
      <c r="R100" s="303"/>
      <c r="S100" s="144"/>
      <c r="T100" s="145"/>
      <c r="U100" s="145"/>
      <c r="V100" s="145"/>
      <c r="W100" s="145"/>
      <c r="X100" s="145"/>
    </row>
    <row r="101" spans="1:25" ht="15.75" customHeight="1" x14ac:dyDescent="0.25">
      <c r="A101" s="144"/>
      <c r="B101" s="181"/>
      <c r="C101" s="182"/>
      <c r="D101" s="182"/>
      <c r="E101" s="182"/>
      <c r="F101" s="182"/>
      <c r="G101" s="182"/>
      <c r="H101" s="182"/>
      <c r="I101" s="182"/>
      <c r="J101" s="182"/>
      <c r="K101" s="182"/>
      <c r="L101" s="182"/>
      <c r="M101" s="182"/>
      <c r="N101" s="182"/>
      <c r="O101" s="182"/>
      <c r="P101" s="182"/>
      <c r="Q101" s="183"/>
      <c r="R101" s="184"/>
      <c r="S101" s="144"/>
      <c r="T101" s="145"/>
      <c r="U101" s="145"/>
      <c r="V101" s="145"/>
      <c r="W101" s="145"/>
      <c r="X101" s="145"/>
    </row>
    <row r="102" spans="1:25" ht="15.6" customHeight="1" x14ac:dyDescent="0.25">
      <c r="A102" s="144"/>
      <c r="B102" s="185"/>
      <c r="C102" s="364" t="s">
        <v>77</v>
      </c>
      <c r="D102" s="364"/>
      <c r="E102" s="364"/>
      <c r="F102" s="364"/>
      <c r="G102" s="364"/>
      <c r="H102" s="256"/>
      <c r="I102" s="365" t="s">
        <v>78</v>
      </c>
      <c r="J102" s="366"/>
      <c r="K102" s="366"/>
      <c r="L102" s="366"/>
      <c r="M102" s="366"/>
      <c r="N102" s="254"/>
      <c r="O102" s="371" t="str">
        <f>IF(E5="", "Enter IDC Rate Above",E5)</f>
        <v>Enter IDC Rate Above</v>
      </c>
      <c r="P102" s="372"/>
      <c r="Q102" s="186"/>
      <c r="R102" s="187"/>
      <c r="S102" s="144"/>
      <c r="T102" s="145"/>
      <c r="U102" s="147" t="str">
        <f>O102</f>
        <v>Enter IDC Rate Above</v>
      </c>
      <c r="V102" s="145"/>
      <c r="W102" s="145"/>
      <c r="X102" s="145"/>
    </row>
    <row r="103" spans="1:25" ht="14.1" hidden="1" customHeight="1" x14ac:dyDescent="0.25">
      <c r="A103" s="144"/>
      <c r="B103" s="185"/>
      <c r="C103" s="182"/>
      <c r="D103" s="182"/>
      <c r="E103" s="182"/>
      <c r="F103" s="182"/>
      <c r="G103" s="182"/>
      <c r="H103" s="256"/>
      <c r="I103" s="373" t="s">
        <v>79</v>
      </c>
      <c r="J103" s="369"/>
      <c r="K103" s="369"/>
      <c r="L103" s="369"/>
      <c r="M103" s="369"/>
      <c r="N103" s="255"/>
      <c r="O103" s="374">
        <f>(R99+R90+R80+R71+R64+R55+R50+R42+R14)-F126</f>
        <v>0</v>
      </c>
      <c r="P103" s="375"/>
      <c r="Q103" s="186"/>
      <c r="R103" s="187"/>
      <c r="S103" s="144"/>
      <c r="T103" s="145"/>
      <c r="U103" s="145"/>
      <c r="V103" s="145"/>
      <c r="W103" s="145"/>
      <c r="X103" s="145"/>
    </row>
    <row r="104" spans="1:25" ht="14.1" hidden="1" customHeight="1" x14ac:dyDescent="0.25">
      <c r="A104" s="144"/>
      <c r="B104" s="185" t="s">
        <v>80</v>
      </c>
      <c r="C104" s="188"/>
      <c r="D104" s="188"/>
      <c r="E104" s="188"/>
      <c r="F104" s="188"/>
      <c r="G104" s="189"/>
      <c r="H104" s="256"/>
      <c r="I104" s="257"/>
      <c r="J104" s="255"/>
      <c r="K104" s="255"/>
      <c r="L104" s="255"/>
      <c r="M104" s="255"/>
      <c r="N104" s="255"/>
      <c r="O104" s="376" t="e">
        <f>(O102+1)*O103</f>
        <v>#VALUE!</v>
      </c>
      <c r="P104" s="375"/>
      <c r="Q104" s="186"/>
      <c r="R104" s="187"/>
      <c r="S104" s="144"/>
      <c r="T104" s="145"/>
      <c r="U104" s="145"/>
      <c r="V104" s="145"/>
      <c r="W104" s="145"/>
      <c r="X104" s="145"/>
    </row>
    <row r="105" spans="1:25" ht="15.75" customHeight="1" x14ac:dyDescent="0.25">
      <c r="A105" s="144"/>
      <c r="B105" s="185"/>
      <c r="C105" s="364" t="s">
        <v>81</v>
      </c>
      <c r="D105" s="364"/>
      <c r="E105" s="364"/>
      <c r="F105" s="364"/>
      <c r="G105" s="190">
        <f>F120</f>
        <v>0</v>
      </c>
      <c r="H105" s="256"/>
      <c r="I105" s="182"/>
      <c r="J105" s="182"/>
      <c r="K105" s="182"/>
      <c r="L105" s="182"/>
      <c r="M105" s="182"/>
      <c r="N105" s="182"/>
      <c r="O105" s="182"/>
      <c r="P105" s="182"/>
      <c r="Q105" s="186"/>
      <c r="R105" s="187"/>
      <c r="S105" s="144"/>
      <c r="T105" s="145"/>
      <c r="U105" s="145"/>
      <c r="V105" s="145"/>
      <c r="W105" s="145"/>
      <c r="X105" s="145"/>
    </row>
    <row r="106" spans="1:25" ht="15.75" customHeight="1" x14ac:dyDescent="0.25">
      <c r="A106" s="144"/>
      <c r="B106" s="185"/>
      <c r="C106" s="364" t="s">
        <v>82</v>
      </c>
      <c r="D106" s="364"/>
      <c r="E106" s="364"/>
      <c r="F106" s="364"/>
      <c r="G106" s="190">
        <f>F121+F122+F123+F124</f>
        <v>0</v>
      </c>
      <c r="H106" s="256"/>
      <c r="I106" s="191"/>
      <c r="J106" s="191"/>
      <c r="K106" s="191"/>
      <c r="L106" s="191"/>
      <c r="M106" s="191"/>
      <c r="N106" s="191"/>
      <c r="O106" s="191"/>
      <c r="P106" s="191"/>
      <c r="Q106" s="186"/>
      <c r="R106" s="187"/>
      <c r="S106" s="144"/>
      <c r="T106" s="145"/>
      <c r="U106" s="145"/>
      <c r="V106" s="145"/>
      <c r="W106" s="145"/>
      <c r="X106" s="145"/>
    </row>
    <row r="107" spans="1:25" ht="15.75" customHeight="1" x14ac:dyDescent="0.25">
      <c r="A107" s="144"/>
      <c r="B107" s="185"/>
      <c r="C107" s="364" t="s">
        <v>83</v>
      </c>
      <c r="D107" s="364"/>
      <c r="E107" s="364"/>
      <c r="F107" s="364"/>
      <c r="G107" s="190"/>
      <c r="H107" s="256"/>
      <c r="I107" s="365" t="s">
        <v>84</v>
      </c>
      <c r="J107" s="366"/>
      <c r="K107" s="366"/>
      <c r="L107" s="366"/>
      <c r="M107" s="366"/>
      <c r="N107" s="254"/>
      <c r="O107" s="367">
        <f>'GRANT SUMMARY'!J40</f>
        <v>0</v>
      </c>
      <c r="P107" s="368"/>
      <c r="Q107" s="186"/>
      <c r="R107" s="187"/>
      <c r="S107" s="144"/>
      <c r="T107" s="145"/>
      <c r="U107" s="145"/>
      <c r="V107" s="145"/>
      <c r="W107" s="145"/>
      <c r="X107" s="145"/>
    </row>
    <row r="108" spans="1:25" ht="16.5" customHeight="1" x14ac:dyDescent="0.25">
      <c r="A108" s="144"/>
      <c r="B108" s="185"/>
      <c r="C108" s="256"/>
      <c r="D108" s="369"/>
      <c r="E108" s="369"/>
      <c r="F108" s="369"/>
      <c r="G108" s="256"/>
      <c r="H108" s="256"/>
      <c r="I108" s="256"/>
      <c r="J108" s="256"/>
      <c r="K108" s="256"/>
      <c r="L108" s="256"/>
      <c r="M108" s="370"/>
      <c r="N108" s="370"/>
      <c r="O108" s="370"/>
      <c r="P108" s="370"/>
      <c r="Q108" s="370"/>
      <c r="R108" s="192" t="s">
        <v>45</v>
      </c>
      <c r="S108" s="144"/>
      <c r="T108" s="145"/>
      <c r="U108" s="145"/>
      <c r="V108" s="145"/>
      <c r="W108" s="145"/>
      <c r="X108" s="145"/>
    </row>
    <row r="109" spans="1:25" x14ac:dyDescent="0.25">
      <c r="A109" s="144"/>
      <c r="B109" s="253"/>
      <c r="C109" s="305"/>
      <c r="D109" s="305"/>
      <c r="E109" s="305"/>
      <c r="F109" s="251"/>
      <c r="G109" s="251"/>
      <c r="H109" s="251"/>
      <c r="I109" s="305" t="s">
        <v>85</v>
      </c>
      <c r="J109" s="305"/>
      <c r="K109" s="305"/>
      <c r="L109" s="305"/>
      <c r="M109" s="305"/>
      <c r="N109" s="305"/>
      <c r="O109" s="305"/>
      <c r="P109" s="305"/>
      <c r="Q109" s="306"/>
      <c r="R109" s="130"/>
      <c r="S109" s="144"/>
      <c r="T109" s="145"/>
      <c r="U109" s="145"/>
      <c r="V109" s="145"/>
      <c r="W109" s="145"/>
      <c r="X109" s="145"/>
      <c r="Y109" s="108">
        <f>R109</f>
        <v>0</v>
      </c>
    </row>
    <row r="110" spans="1:25" ht="15.75" customHeight="1" x14ac:dyDescent="0.25">
      <c r="A110" s="144"/>
      <c r="B110" s="353" t="s">
        <v>86</v>
      </c>
      <c r="C110" s="354"/>
      <c r="D110" s="354"/>
      <c r="E110" s="354"/>
      <c r="F110" s="354"/>
      <c r="G110" s="354"/>
      <c r="H110" s="354"/>
      <c r="I110" s="354"/>
      <c r="J110" s="354"/>
      <c r="K110" s="354"/>
      <c r="L110" s="354"/>
      <c r="M110" s="354"/>
      <c r="N110" s="354"/>
      <c r="O110" s="354"/>
      <c r="P110" s="354"/>
      <c r="Q110" s="354"/>
      <c r="R110" s="258"/>
      <c r="S110" s="144"/>
      <c r="T110" s="145"/>
      <c r="U110" s="145"/>
      <c r="V110" s="145"/>
      <c r="W110" s="145"/>
    </row>
    <row r="111" spans="1:25" ht="39.950000000000003" customHeight="1" x14ac:dyDescent="0.25">
      <c r="A111" s="144"/>
      <c r="B111" s="358" t="s">
        <v>87</v>
      </c>
      <c r="C111" s="359"/>
      <c r="D111" s="359"/>
      <c r="E111" s="359"/>
      <c r="F111" s="359"/>
      <c r="G111" s="359"/>
      <c r="H111" s="359"/>
      <c r="I111" s="359"/>
      <c r="J111" s="359"/>
      <c r="K111" s="359"/>
      <c r="L111" s="359"/>
      <c r="M111" s="359"/>
      <c r="N111" s="359"/>
      <c r="O111" s="359"/>
      <c r="P111" s="359"/>
      <c r="Q111" s="360"/>
      <c r="R111" s="252" t="s">
        <v>45</v>
      </c>
      <c r="S111" s="144"/>
      <c r="T111" s="145"/>
      <c r="U111" s="145"/>
      <c r="V111" s="145"/>
      <c r="W111" s="145"/>
    </row>
    <row r="112" spans="1:25" ht="30" customHeight="1" x14ac:dyDescent="0.25">
      <c r="A112" s="144"/>
      <c r="B112" s="361"/>
      <c r="C112" s="362"/>
      <c r="D112" s="362"/>
      <c r="E112" s="362"/>
      <c r="F112" s="362"/>
      <c r="G112" s="362"/>
      <c r="H112" s="362"/>
      <c r="I112" s="362"/>
      <c r="J112" s="362"/>
      <c r="K112" s="362"/>
      <c r="L112" s="362"/>
      <c r="M112" s="362"/>
      <c r="N112" s="362"/>
      <c r="O112" s="362"/>
      <c r="P112" s="362"/>
      <c r="Q112" s="363"/>
      <c r="R112" s="131"/>
      <c r="S112" s="144"/>
      <c r="T112" s="145"/>
      <c r="U112" s="145"/>
      <c r="V112" s="145"/>
      <c r="W112" s="145"/>
    </row>
    <row r="113" spans="1:25" ht="18.600000000000001" customHeight="1" x14ac:dyDescent="0.25">
      <c r="A113" s="144"/>
      <c r="B113" s="304" t="s">
        <v>88</v>
      </c>
      <c r="C113" s="305"/>
      <c r="D113" s="305"/>
      <c r="E113" s="305"/>
      <c r="F113" s="305"/>
      <c r="G113" s="305"/>
      <c r="H113" s="305"/>
      <c r="I113" s="305"/>
      <c r="J113" s="305"/>
      <c r="K113" s="305"/>
      <c r="L113" s="305"/>
      <c r="M113" s="305"/>
      <c r="N113" s="305"/>
      <c r="O113" s="305"/>
      <c r="P113" s="305"/>
      <c r="Q113" s="306"/>
      <c r="R113" s="128">
        <f>ROUND(R112,0)</f>
        <v>0</v>
      </c>
      <c r="S113" s="144"/>
      <c r="T113" s="145"/>
      <c r="U113" s="145"/>
      <c r="V113" s="145"/>
      <c r="W113" s="145"/>
      <c r="Y113" s="108">
        <f>R113</f>
        <v>0</v>
      </c>
    </row>
    <row r="114" spans="1:25" ht="18.600000000000001" customHeight="1" x14ac:dyDescent="0.25">
      <c r="A114" s="144"/>
      <c r="B114" s="353"/>
      <c r="C114" s="354"/>
      <c r="D114" s="354"/>
      <c r="E114" s="354"/>
      <c r="F114" s="354"/>
      <c r="G114" s="354"/>
      <c r="H114" s="354"/>
      <c r="I114" s="354"/>
      <c r="J114" s="354"/>
      <c r="K114" s="354"/>
      <c r="L114" s="354"/>
      <c r="M114" s="354"/>
      <c r="N114" s="354"/>
      <c r="O114" s="354"/>
      <c r="P114" s="354"/>
      <c r="Q114" s="354"/>
      <c r="R114" s="258"/>
      <c r="S114" s="144"/>
      <c r="T114" s="145"/>
      <c r="U114" s="145"/>
      <c r="V114" s="145"/>
      <c r="W114" s="145"/>
      <c r="Y114" s="108"/>
    </row>
    <row r="115" spans="1:25" ht="34.5" customHeight="1" x14ac:dyDescent="0.25">
      <c r="A115" s="144"/>
      <c r="B115" s="355" t="s">
        <v>89</v>
      </c>
      <c r="C115" s="356"/>
      <c r="D115" s="356"/>
      <c r="E115" s="356"/>
      <c r="F115" s="356"/>
      <c r="G115" s="356"/>
      <c r="H115" s="356"/>
      <c r="I115" s="356"/>
      <c r="J115" s="356"/>
      <c r="K115" s="356"/>
      <c r="L115" s="356"/>
      <c r="M115" s="356"/>
      <c r="N115" s="356"/>
      <c r="O115" s="356"/>
      <c r="P115" s="356"/>
      <c r="Q115" s="357"/>
      <c r="R115" s="123">
        <f>SUM(R113+R109+R99+R90+R80+R71+R64+R55+R50+R42+R14)</f>
        <v>0</v>
      </c>
      <c r="S115" s="144"/>
      <c r="T115" s="145"/>
      <c r="U115" s="132"/>
      <c r="V115" s="133"/>
      <c r="W115" s="145"/>
    </row>
    <row r="116" spans="1:25" ht="15" customHeight="1" x14ac:dyDescent="0.25">
      <c r="A116" s="144"/>
      <c r="B116" s="144"/>
      <c r="C116" s="144"/>
      <c r="D116" s="144"/>
      <c r="E116" s="144"/>
      <c r="F116" s="144"/>
      <c r="G116" s="144"/>
      <c r="H116" s="144"/>
      <c r="I116" s="144"/>
      <c r="J116" s="144"/>
      <c r="K116" s="144"/>
      <c r="L116" s="144"/>
      <c r="M116" s="144"/>
      <c r="N116" s="144"/>
      <c r="O116" s="144"/>
      <c r="P116" s="144"/>
      <c r="Q116" s="144"/>
      <c r="R116" s="144"/>
      <c r="S116" s="144"/>
      <c r="T116" s="145"/>
      <c r="U116" s="132" t="s">
        <v>90</v>
      </c>
      <c r="V116" s="133">
        <f>U90+R99+R58+R62+R50+R14</f>
        <v>0</v>
      </c>
      <c r="W116" s="145"/>
    </row>
    <row r="117" spans="1:25" x14ac:dyDescent="0.25">
      <c r="A117" s="145"/>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row>
    <row r="118" spans="1:25" hidden="1" x14ac:dyDescent="0.25"/>
    <row r="119" spans="1:25" hidden="1" x14ac:dyDescent="0.25">
      <c r="C119" s="109" t="s">
        <v>91</v>
      </c>
      <c r="D119" s="109"/>
      <c r="E119" s="110"/>
      <c r="F119" s="111"/>
    </row>
    <row r="120" spans="1:25" hidden="1" x14ac:dyDescent="0.25">
      <c r="C120" s="109" t="s">
        <v>81</v>
      </c>
      <c r="D120" s="109"/>
      <c r="E120" s="110"/>
      <c r="F120" s="114">
        <f>R55</f>
        <v>0</v>
      </c>
    </row>
    <row r="121" spans="1:25" hidden="1" x14ac:dyDescent="0.25">
      <c r="C121" s="109" t="s">
        <v>92</v>
      </c>
      <c r="D121" s="109"/>
      <c r="E121" s="110">
        <f>W67</f>
        <v>0</v>
      </c>
      <c r="F121" s="111">
        <f>IF(E121&gt;25000,(E121-25000),0)</f>
        <v>0</v>
      </c>
    </row>
    <row r="122" spans="1:25" hidden="1" x14ac:dyDescent="0.25">
      <c r="C122" s="109" t="s">
        <v>93</v>
      </c>
      <c r="D122" s="109"/>
      <c r="E122" s="110">
        <f>W68</f>
        <v>0</v>
      </c>
      <c r="F122" s="111">
        <f>IF(E122&gt;25000,(E122-25000),0)</f>
        <v>0</v>
      </c>
    </row>
    <row r="123" spans="1:25" hidden="1" x14ac:dyDescent="0.25">
      <c r="C123" s="109" t="s">
        <v>94</v>
      </c>
      <c r="D123" s="109"/>
      <c r="E123" s="110">
        <f>W69</f>
        <v>0</v>
      </c>
      <c r="F123" s="111">
        <f>IF(E123&gt;25000,(E123-25000),0)</f>
        <v>0</v>
      </c>
    </row>
    <row r="124" spans="1:25" hidden="1" x14ac:dyDescent="0.25">
      <c r="C124" s="109" t="s">
        <v>95</v>
      </c>
      <c r="D124" s="109"/>
      <c r="E124" s="110">
        <f>W70</f>
        <v>0</v>
      </c>
      <c r="F124" s="111">
        <f>IF(E124&gt;25000,(E124-25000),0)</f>
        <v>0</v>
      </c>
    </row>
    <row r="125" spans="1:25" hidden="1" x14ac:dyDescent="0.25">
      <c r="C125" s="109" t="s">
        <v>83</v>
      </c>
      <c r="D125" s="109"/>
      <c r="E125" s="110"/>
      <c r="F125" s="114">
        <f>R113</f>
        <v>0</v>
      </c>
    </row>
    <row r="126" spans="1:25" hidden="1" x14ac:dyDescent="0.25">
      <c r="F126" s="43">
        <f>SUM(F120:F125)</f>
        <v>0</v>
      </c>
    </row>
  </sheetData>
  <sheetProtection algorithmName="SHA-512" hashValue="9geRzIcMS5uobOpDYYytOjnXDWUvFFMkLY3fSZ+5Qt9KYVlD6JPw3niuIAPgpid0gUFPudwU4aeHrPheEvUQ7A==" saltValue="rKC5W38rIPFtfzyNIvsJhQ==" spinCount="100000" sheet="1" formatCells="0" formatRows="0" insertRows="0" selectLockedCells="1"/>
  <mergeCells count="203">
    <mergeCell ref="B114:Q114"/>
    <mergeCell ref="B115:Q11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 ref="C102:G102"/>
    <mergeCell ref="I102:M102"/>
    <mergeCell ref="O102:P102"/>
    <mergeCell ref="I103:M103"/>
    <mergeCell ref="O103:P103"/>
    <mergeCell ref="O104:P104"/>
    <mergeCell ref="B97:D97"/>
    <mergeCell ref="E97:Q97"/>
    <mergeCell ref="B98:D98"/>
    <mergeCell ref="E98:Q98"/>
    <mergeCell ref="B99:Q99"/>
    <mergeCell ref="B100:R100"/>
    <mergeCell ref="B94:D94"/>
    <mergeCell ref="E94:Q94"/>
    <mergeCell ref="B95:D95"/>
    <mergeCell ref="E95:Q95"/>
    <mergeCell ref="B96:D96"/>
    <mergeCell ref="E96:Q96"/>
    <mergeCell ref="B90:Q90"/>
    <mergeCell ref="B91:R91"/>
    <mergeCell ref="B92:D92"/>
    <mergeCell ref="E92:R92"/>
    <mergeCell ref="B93:D93"/>
    <mergeCell ref="E93:Q93"/>
    <mergeCell ref="B88:D88"/>
    <mergeCell ref="E88:G88"/>
    <mergeCell ref="H88:O88"/>
    <mergeCell ref="B89:D89"/>
    <mergeCell ref="E89:G89"/>
    <mergeCell ref="H89:O89"/>
    <mergeCell ref="B86:D86"/>
    <mergeCell ref="E86:G86"/>
    <mergeCell ref="H86:O86"/>
    <mergeCell ref="B87:D87"/>
    <mergeCell ref="E87:G87"/>
    <mergeCell ref="H87:O87"/>
    <mergeCell ref="B84:D84"/>
    <mergeCell ref="E84:G84"/>
    <mergeCell ref="H84:O84"/>
    <mergeCell ref="B85:D85"/>
    <mergeCell ref="E85:G85"/>
    <mergeCell ref="H85:O85"/>
    <mergeCell ref="B80:Q80"/>
    <mergeCell ref="B81:R81"/>
    <mergeCell ref="B82:D82"/>
    <mergeCell ref="E82:G82"/>
    <mergeCell ref="H82:O82"/>
    <mergeCell ref="B83:D83"/>
    <mergeCell ref="E83:G83"/>
    <mergeCell ref="H83:O83"/>
    <mergeCell ref="B77:D77"/>
    <mergeCell ref="E77:Q77"/>
    <mergeCell ref="B78:D78"/>
    <mergeCell ref="E78:Q78"/>
    <mergeCell ref="B79:D79"/>
    <mergeCell ref="E79:Q79"/>
    <mergeCell ref="B74:D74"/>
    <mergeCell ref="E74:Q74"/>
    <mergeCell ref="B75:D75"/>
    <mergeCell ref="E75:Q75"/>
    <mergeCell ref="B76:D76"/>
    <mergeCell ref="E76:Q76"/>
    <mergeCell ref="B70:C70"/>
    <mergeCell ref="D70:G70"/>
    <mergeCell ref="H70:O70"/>
    <mergeCell ref="B71:Q71"/>
    <mergeCell ref="B72:R72"/>
    <mergeCell ref="B73:D73"/>
    <mergeCell ref="E73:Q73"/>
    <mergeCell ref="B68:C68"/>
    <mergeCell ref="D68:G68"/>
    <mergeCell ref="H68:O68"/>
    <mergeCell ref="B69:C69"/>
    <mergeCell ref="D69:G69"/>
    <mergeCell ref="H69:O69"/>
    <mergeCell ref="B64:Q64"/>
    <mergeCell ref="B65:R65"/>
    <mergeCell ref="B66:C66"/>
    <mergeCell ref="D66:G66"/>
    <mergeCell ref="H66:O66"/>
    <mergeCell ref="B67:C67"/>
    <mergeCell ref="D67:G67"/>
    <mergeCell ref="H67:O67"/>
    <mergeCell ref="C61:E61"/>
    <mergeCell ref="F61:Q61"/>
    <mergeCell ref="B62:C62"/>
    <mergeCell ref="D62:Q62"/>
    <mergeCell ref="C63:E63"/>
    <mergeCell ref="F63:Q63"/>
    <mergeCell ref="B58:C58"/>
    <mergeCell ref="D58:Q58"/>
    <mergeCell ref="C59:E59"/>
    <mergeCell ref="F59:Q59"/>
    <mergeCell ref="B60:C60"/>
    <mergeCell ref="D60:Q60"/>
    <mergeCell ref="B54:C54"/>
    <mergeCell ref="D54:P54"/>
    <mergeCell ref="B55:Q55"/>
    <mergeCell ref="B56:R56"/>
    <mergeCell ref="B57:C57"/>
    <mergeCell ref="D57:Q57"/>
    <mergeCell ref="B50:O50"/>
    <mergeCell ref="B51:R51"/>
    <mergeCell ref="B52:C52"/>
    <mergeCell ref="D52:P52"/>
    <mergeCell ref="B53:C53"/>
    <mergeCell ref="D53:P53"/>
    <mergeCell ref="B47:C47"/>
    <mergeCell ref="D47:K47"/>
    <mergeCell ref="B48:C48"/>
    <mergeCell ref="D48:K48"/>
    <mergeCell ref="B49:C49"/>
    <mergeCell ref="D49:K49"/>
    <mergeCell ref="B44:C44"/>
    <mergeCell ref="D44:K44"/>
    <mergeCell ref="B45:C45"/>
    <mergeCell ref="D45:K45"/>
    <mergeCell ref="B46:C46"/>
    <mergeCell ref="D46:K46"/>
    <mergeCell ref="B40:C40"/>
    <mergeCell ref="D40:K40"/>
    <mergeCell ref="B41:C41"/>
    <mergeCell ref="D41:K41"/>
    <mergeCell ref="B42:O42"/>
    <mergeCell ref="B43:R43"/>
    <mergeCell ref="B37:C37"/>
    <mergeCell ref="D37:K37"/>
    <mergeCell ref="B38:C38"/>
    <mergeCell ref="D38:K38"/>
    <mergeCell ref="B39:C39"/>
    <mergeCell ref="D39:K39"/>
    <mergeCell ref="B34:C34"/>
    <mergeCell ref="D34:K34"/>
    <mergeCell ref="B35:C35"/>
    <mergeCell ref="D35:K35"/>
    <mergeCell ref="B36:C36"/>
    <mergeCell ref="D36:K36"/>
    <mergeCell ref="B31:C31"/>
    <mergeCell ref="D31:K31"/>
    <mergeCell ref="B32:C32"/>
    <mergeCell ref="D32:K32"/>
    <mergeCell ref="B33:C33"/>
    <mergeCell ref="D33:K33"/>
    <mergeCell ref="B28:C28"/>
    <mergeCell ref="D28:K28"/>
    <mergeCell ref="B29:C29"/>
    <mergeCell ref="D29:K29"/>
    <mergeCell ref="B30:C30"/>
    <mergeCell ref="D30:K30"/>
    <mergeCell ref="B25:C25"/>
    <mergeCell ref="D25:K25"/>
    <mergeCell ref="B26:C26"/>
    <mergeCell ref="D26:K26"/>
    <mergeCell ref="B27:C27"/>
    <mergeCell ref="D27:K27"/>
    <mergeCell ref="B22:C22"/>
    <mergeCell ref="D22:K22"/>
    <mergeCell ref="B23:C23"/>
    <mergeCell ref="D23:K23"/>
    <mergeCell ref="B24:C24"/>
    <mergeCell ref="D24:K24"/>
    <mergeCell ref="B19:C19"/>
    <mergeCell ref="D19:K19"/>
    <mergeCell ref="B20:C20"/>
    <mergeCell ref="D20:K20"/>
    <mergeCell ref="B21:C21"/>
    <mergeCell ref="D21:K21"/>
    <mergeCell ref="B16:C16"/>
    <mergeCell ref="D16:K16"/>
    <mergeCell ref="B17:C17"/>
    <mergeCell ref="D17:K17"/>
    <mergeCell ref="B18:C18"/>
    <mergeCell ref="D18:K18"/>
    <mergeCell ref="B2:R2"/>
    <mergeCell ref="B5:D5"/>
    <mergeCell ref="B8:R8"/>
    <mergeCell ref="B12:C12"/>
    <mergeCell ref="D12:K12"/>
    <mergeCell ref="B13:C13"/>
    <mergeCell ref="D13:K13"/>
    <mergeCell ref="B14:O14"/>
    <mergeCell ref="B15:R15"/>
    <mergeCell ref="B9:C9"/>
    <mergeCell ref="D9:K9"/>
    <mergeCell ref="B10:C10"/>
    <mergeCell ref="D10:K10"/>
    <mergeCell ref="B11:C11"/>
    <mergeCell ref="D11:K11"/>
  </mergeCells>
  <conditionalFormatting sqref="R115">
    <cfRule type="cellIs" dxfId="51" priority="3" operator="notEqual">
      <formula>#REF!</formula>
    </cfRule>
  </conditionalFormatting>
  <dataValidations count="1">
    <dataValidation type="list" allowBlank="1" showInputMessage="1" showErrorMessage="1" sqref="B84:C85 B87:C89 B86:D86" xr:uid="{E23B4D59-501E-47F9-86C5-4904AE06878A}">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3750D4A8-5869-4E4C-B687-1EBD16F7431E}">
            <xm:f>'GRANT SUMMARY'!$J$40&lt;0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845DE6C4-49B6-4D61-9691-E4A2DB96DDA7}">
          <x14:formula1>
            <xm:f>'DROP-DOWNS'!$E$2:$E$3</xm:f>
          </x14:formula1>
          <xm:sqref>B67:C70</xm:sqref>
        </x14:dataValidation>
        <x14:dataValidation type="list" allowBlank="1" showInputMessage="1" showErrorMessage="1" xr:uid="{34E60724-1331-4AB5-A1DF-21E704E56CDF}">
          <x14:formula1>
            <xm:f>Cover!$C$8:$C$12</xm:f>
          </x14:formula1>
          <xm:sqref>N45:N49 N10:N13 N17:N41</xm:sqref>
        </x14:dataValidation>
        <x14:dataValidation type="list" allowBlank="1" showInputMessage="1" showErrorMessage="1" xr:uid="{70FBC946-7478-4A63-8C6C-409BEEDFF5B1}">
          <x14:formula1>
            <xm:f>'DROP-DOWNS'!$H$2:$H$8</xm:f>
          </x14:formula1>
          <xm:sqref>B93:D98</xm:sqref>
        </x14:dataValidation>
        <x14:dataValidation type="list" allowBlank="1" showInputMessage="1" showErrorMessage="1" xr:uid="{35EA420F-410A-4D4B-A257-24E9F74CE81B}">
          <x14:formula1>
            <xm:f>'DROP-DOWNS'!$F$2:$F$6</xm:f>
          </x14:formula1>
          <xm:sqref>B74:D79</xm:sqref>
        </x14:dataValidation>
        <x14:dataValidation type="list" allowBlank="1" showInputMessage="1" showErrorMessage="1" xr:uid="{3BF5E7CE-3EF7-4B38-A41C-E2922A56A14A}">
          <x14:formula1>
            <xm:f>'DROP-DOWNS'!$G$2:$G$11</xm:f>
          </x14:formula1>
          <xm:sqref>B83:D83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3BA1-D483-46DB-9877-0A7070919ECB}">
  <sheetPr codeName="Sheet22">
    <tabColor theme="3" tint="0.79998168889431442"/>
  </sheetPr>
  <dimension ref="A1:AA126"/>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15" customWidth="1"/>
    <col min="6" max="6" width="11.85546875" style="5" customWidth="1"/>
    <col min="7" max="8" width="11.85546875" style="4" customWidth="1"/>
    <col min="9" max="9" width="12.85546875" style="4" customWidth="1"/>
    <col min="10" max="10" width="11.85546875" style="4" customWidth="1"/>
    <col min="11" max="11" width="6.42578125" style="4" customWidth="1"/>
    <col min="12" max="12" width="9.5703125" style="112" customWidth="1"/>
    <col min="13" max="14" width="9.5703125" style="113" customWidth="1"/>
    <col min="15" max="15" width="9.5703125" style="112" customWidth="1"/>
    <col min="16" max="16" width="9.5703125" style="5" customWidth="1"/>
    <col min="17" max="17" width="9.5703125" customWidth="1"/>
    <col min="18" max="18" width="14" customWidth="1"/>
    <col min="19" max="19" width="3.42578125" style="148" customWidth="1"/>
    <col min="20" max="20" width="4.28515625" customWidth="1"/>
    <col min="21" max="21" width="15.7109375" customWidth="1"/>
    <col min="22" max="22" width="27.5703125" customWidth="1"/>
    <col min="23" max="23" width="17.28515625" customWidth="1"/>
    <col min="24" max="24" width="9.140625" customWidth="1"/>
    <col min="25" max="25" width="10.5703125" customWidth="1"/>
    <col min="26" max="26" width="9.140625" customWidth="1"/>
    <col min="27" max="27" width="10.5703125" bestFit="1" customWidth="1"/>
  </cols>
  <sheetData>
    <row r="1" spans="1:27" x14ac:dyDescent="0.25">
      <c r="A1" s="144"/>
      <c r="B1" s="144"/>
      <c r="C1" s="144"/>
      <c r="D1" s="144"/>
      <c r="E1" s="144"/>
      <c r="F1" s="144"/>
      <c r="G1" s="144"/>
      <c r="H1" s="144"/>
      <c r="I1" s="144"/>
      <c r="J1" s="144"/>
      <c r="K1" s="144"/>
      <c r="L1" s="144"/>
      <c r="M1" s="144"/>
      <c r="N1" s="144"/>
      <c r="O1" s="144"/>
      <c r="P1" s="144"/>
      <c r="Q1" s="144"/>
      <c r="R1" s="144"/>
      <c r="S1" s="144"/>
      <c r="T1" s="145"/>
      <c r="U1" s="145"/>
      <c r="V1" s="145"/>
      <c r="W1" s="145"/>
    </row>
    <row r="2" spans="1:27" ht="29.45" customHeight="1" x14ac:dyDescent="0.25">
      <c r="A2" s="144"/>
      <c r="B2" s="295">
        <f>Cover!C4</f>
        <v>0</v>
      </c>
      <c r="C2" s="296"/>
      <c r="D2" s="296"/>
      <c r="E2" s="296"/>
      <c r="F2" s="296"/>
      <c r="G2" s="296"/>
      <c r="H2" s="296"/>
      <c r="I2" s="296"/>
      <c r="J2" s="296"/>
      <c r="K2" s="296"/>
      <c r="L2" s="296"/>
      <c r="M2" s="296"/>
      <c r="N2" s="296"/>
      <c r="O2" s="296"/>
      <c r="P2" s="296"/>
      <c r="Q2" s="296"/>
      <c r="R2" s="297"/>
      <c r="S2" s="144"/>
      <c r="T2" s="145"/>
      <c r="U2" s="145"/>
      <c r="V2" s="145"/>
      <c r="W2" s="145"/>
    </row>
    <row r="3" spans="1:27" ht="29.45" customHeight="1" x14ac:dyDescent="0.25">
      <c r="A3" s="144"/>
      <c r="B3" s="298" t="s">
        <v>284</v>
      </c>
      <c r="C3" s="299"/>
      <c r="D3" s="299"/>
      <c r="E3" s="299"/>
      <c r="F3" s="299"/>
      <c r="G3" s="299"/>
      <c r="H3" s="299"/>
      <c r="I3" s="299"/>
      <c r="J3" s="299"/>
      <c r="K3" s="299"/>
      <c r="L3" s="299"/>
      <c r="M3" s="299"/>
      <c r="N3" s="299"/>
      <c r="O3" s="299"/>
      <c r="P3" s="299"/>
      <c r="Q3" s="299"/>
      <c r="R3" s="300"/>
      <c r="S3" s="144"/>
      <c r="T3" s="145"/>
      <c r="U3" s="145"/>
      <c r="V3" s="145"/>
      <c r="W3" s="145"/>
    </row>
    <row r="4" spans="1:27" ht="8.25" customHeight="1" x14ac:dyDescent="0.25">
      <c r="A4" s="144"/>
      <c r="B4" s="154"/>
      <c r="C4" s="154"/>
      <c r="D4" s="154"/>
      <c r="E4" s="154"/>
      <c r="F4" s="154"/>
      <c r="G4" s="154"/>
      <c r="H4" s="154"/>
      <c r="I4" s="154"/>
      <c r="J4" s="154"/>
      <c r="K4" s="154"/>
      <c r="L4" s="154"/>
      <c r="M4" s="154"/>
      <c r="N4" s="154"/>
      <c r="O4" s="154"/>
      <c r="P4" s="154"/>
      <c r="Q4" s="154"/>
      <c r="R4" s="154"/>
      <c r="S4" s="144"/>
      <c r="T4" s="145"/>
      <c r="U4" s="145"/>
      <c r="V4" s="145"/>
      <c r="W4" s="145"/>
    </row>
    <row r="5" spans="1:27" ht="30" customHeight="1" x14ac:dyDescent="0.25">
      <c r="A5" s="144"/>
      <c r="B5" s="382" t="s">
        <v>97</v>
      </c>
      <c r="C5" s="383"/>
      <c r="D5" s="384"/>
      <c r="E5" s="155">
        <f>Cover!C6</f>
        <v>0</v>
      </c>
      <c r="F5" s="154"/>
      <c r="G5" s="301" t="s">
        <v>98</v>
      </c>
      <c r="H5" s="378"/>
      <c r="I5" s="199">
        <f>0.2*E5</f>
        <v>0</v>
      </c>
      <c r="J5" s="154"/>
      <c r="K5" s="154"/>
      <c r="L5" s="154"/>
      <c r="M5" s="154"/>
      <c r="N5" s="154"/>
      <c r="O5" s="154"/>
      <c r="P5" s="154"/>
      <c r="Q5" s="154"/>
      <c r="R5" s="154"/>
      <c r="S5" s="144"/>
      <c r="T5" s="145"/>
      <c r="U5" s="145"/>
      <c r="V5" s="145"/>
      <c r="W5" s="145"/>
    </row>
    <row r="6" spans="1:27" ht="8.25" customHeight="1" x14ac:dyDescent="0.25">
      <c r="A6" s="144"/>
      <c r="B6" s="154"/>
      <c r="C6" s="154"/>
      <c r="D6" s="37"/>
      <c r="E6" s="154"/>
      <c r="F6" s="154"/>
      <c r="G6" s="154"/>
      <c r="H6" s="154"/>
      <c r="I6" s="154"/>
      <c r="J6" s="154"/>
      <c r="K6" s="154"/>
      <c r="L6" s="154"/>
      <c r="M6" s="154"/>
      <c r="N6" s="154"/>
      <c r="O6" s="154"/>
      <c r="P6" s="154"/>
      <c r="Q6" s="154"/>
      <c r="R6" s="154"/>
      <c r="S6" s="144"/>
      <c r="T6" s="145"/>
      <c r="U6" s="145"/>
      <c r="V6" s="145"/>
      <c r="W6" s="145"/>
    </row>
    <row r="7" spans="1:27" ht="9" customHeight="1" x14ac:dyDescent="0.25">
      <c r="A7" s="144"/>
      <c r="B7" s="154"/>
      <c r="C7" s="154"/>
      <c r="D7" s="154"/>
      <c r="E7" s="154"/>
      <c r="F7" s="154"/>
      <c r="G7" s="154"/>
      <c r="H7" s="154"/>
      <c r="I7" s="154"/>
      <c r="J7" s="154"/>
      <c r="K7" s="154"/>
      <c r="L7" s="154"/>
      <c r="M7" s="154"/>
      <c r="N7" s="154"/>
      <c r="O7" s="154"/>
      <c r="P7" s="154"/>
      <c r="Q7" s="154"/>
      <c r="R7" s="154"/>
      <c r="S7" s="144"/>
      <c r="T7" s="145"/>
      <c r="U7" s="145"/>
      <c r="V7" s="145"/>
      <c r="W7" s="145"/>
    </row>
    <row r="8" spans="1:27" ht="15.75" customHeight="1" x14ac:dyDescent="0.25">
      <c r="A8" s="144"/>
      <c r="B8" s="282" t="s">
        <v>20</v>
      </c>
      <c r="C8" s="283"/>
      <c r="D8" s="283"/>
      <c r="E8" s="283"/>
      <c r="F8" s="283"/>
      <c r="G8" s="283"/>
      <c r="H8" s="283"/>
      <c r="I8" s="283"/>
      <c r="J8" s="283"/>
      <c r="K8" s="283"/>
      <c r="L8" s="283"/>
      <c r="M8" s="283"/>
      <c r="N8" s="283"/>
      <c r="O8" s="283"/>
      <c r="P8" s="283"/>
      <c r="Q8" s="283"/>
      <c r="R8" s="284"/>
      <c r="S8" s="144"/>
      <c r="T8" s="145"/>
      <c r="U8" s="145"/>
      <c r="V8" s="146" t="s">
        <v>21</v>
      </c>
      <c r="W8" s="145"/>
    </row>
    <row r="9" spans="1:27" ht="39.950000000000003" customHeight="1" x14ac:dyDescent="0.25">
      <c r="A9" s="144"/>
      <c r="B9" s="285" t="s">
        <v>22</v>
      </c>
      <c r="C9" s="286"/>
      <c r="D9" s="285" t="s">
        <v>23</v>
      </c>
      <c r="E9" s="287"/>
      <c r="F9" s="287"/>
      <c r="G9" s="287"/>
      <c r="H9" s="287"/>
      <c r="I9" s="287"/>
      <c r="J9" s="287"/>
      <c r="K9" s="286"/>
      <c r="L9" s="157" t="s">
        <v>24</v>
      </c>
      <c r="M9" s="157" t="s">
        <v>25</v>
      </c>
      <c r="N9" s="157" t="s">
        <v>26</v>
      </c>
      <c r="O9" s="157" t="s">
        <v>27</v>
      </c>
      <c r="P9" s="157" t="s">
        <v>28</v>
      </c>
      <c r="Q9" s="157" t="s">
        <v>29</v>
      </c>
      <c r="R9" s="157" t="s">
        <v>30</v>
      </c>
      <c r="S9" s="144"/>
      <c r="T9" s="145"/>
      <c r="U9" s="145"/>
      <c r="V9" s="146"/>
      <c r="W9" s="145"/>
    </row>
    <row r="10" spans="1:27" ht="39.950000000000003" customHeight="1" x14ac:dyDescent="0.25">
      <c r="A10" s="144"/>
      <c r="B10" s="288"/>
      <c r="C10" s="289"/>
      <c r="D10" s="290"/>
      <c r="E10" s="291"/>
      <c r="F10" s="291"/>
      <c r="G10" s="291"/>
      <c r="H10" s="291"/>
      <c r="I10" s="291"/>
      <c r="J10" s="291"/>
      <c r="K10" s="292"/>
      <c r="L10" s="116"/>
      <c r="M10" s="117"/>
      <c r="N10" s="195"/>
      <c r="O10" s="150"/>
      <c r="P10" s="118" t="str">
        <f>IF(N10="","",(L10/N10))</f>
        <v/>
      </c>
      <c r="Q10" s="119">
        <f>O10*R10</f>
        <v>0</v>
      </c>
      <c r="R10" s="120">
        <f>ROUND(L10*M10,2)</f>
        <v>0</v>
      </c>
      <c r="S10" s="144"/>
      <c r="T10" s="145"/>
      <c r="U10" s="145"/>
      <c r="V10" s="146">
        <f>Q10+R10</f>
        <v>0</v>
      </c>
      <c r="W10" s="145"/>
      <c r="AA10" s="107"/>
    </row>
    <row r="11" spans="1:27" ht="39.950000000000003" customHeight="1" x14ac:dyDescent="0.25">
      <c r="A11" s="144"/>
      <c r="B11" s="293"/>
      <c r="C11" s="294"/>
      <c r="D11" s="290"/>
      <c r="E11" s="291"/>
      <c r="F11" s="291"/>
      <c r="G11" s="291"/>
      <c r="H11" s="291"/>
      <c r="I11" s="291"/>
      <c r="J11" s="291"/>
      <c r="K11" s="292"/>
      <c r="L11" s="116"/>
      <c r="M11" s="117"/>
      <c r="N11" s="195"/>
      <c r="O11" s="150"/>
      <c r="P11" s="118" t="str">
        <f>IF(N11="","",(L11/N11))</f>
        <v/>
      </c>
      <c r="Q11" s="119">
        <f>O11*R11</f>
        <v>0</v>
      </c>
      <c r="R11" s="120">
        <f t="shared" ref="R11:R13" si="0">ROUND(L11*M11,2)</f>
        <v>0</v>
      </c>
      <c r="S11" s="144"/>
      <c r="T11" s="145"/>
      <c r="U11" s="145"/>
      <c r="V11" s="146">
        <f>Q11+R11</f>
        <v>0</v>
      </c>
      <c r="W11" s="145"/>
      <c r="AA11" s="107"/>
    </row>
    <row r="12" spans="1:27" ht="39.950000000000003" customHeight="1" x14ac:dyDescent="0.25">
      <c r="A12" s="144"/>
      <c r="B12" s="293"/>
      <c r="C12" s="294"/>
      <c r="D12" s="290"/>
      <c r="E12" s="291"/>
      <c r="F12" s="291"/>
      <c r="G12" s="291"/>
      <c r="H12" s="291"/>
      <c r="I12" s="291"/>
      <c r="J12" s="291"/>
      <c r="K12" s="292"/>
      <c r="L12" s="116"/>
      <c r="M12" s="117"/>
      <c r="N12" s="195"/>
      <c r="O12" s="150"/>
      <c r="P12" s="118" t="str">
        <f>IF(N12="","",(L12/N12))</f>
        <v/>
      </c>
      <c r="Q12" s="119">
        <f>O12*R12</f>
        <v>0</v>
      </c>
      <c r="R12" s="120">
        <f t="shared" si="0"/>
        <v>0</v>
      </c>
      <c r="S12" s="144"/>
      <c r="T12" s="145"/>
      <c r="U12" s="145"/>
      <c r="V12" s="146">
        <f>Q12+R12</f>
        <v>0</v>
      </c>
      <c r="W12" s="145"/>
      <c r="AA12" s="107"/>
    </row>
    <row r="13" spans="1:27" ht="39.950000000000003" customHeight="1" x14ac:dyDescent="0.25">
      <c r="A13" s="144"/>
      <c r="B13" s="293"/>
      <c r="C13" s="294"/>
      <c r="D13" s="290"/>
      <c r="E13" s="291"/>
      <c r="F13" s="291"/>
      <c r="G13" s="291"/>
      <c r="H13" s="291"/>
      <c r="I13" s="291"/>
      <c r="J13" s="291"/>
      <c r="K13" s="292"/>
      <c r="L13" s="116"/>
      <c r="M13" s="117"/>
      <c r="N13" s="195"/>
      <c r="O13" s="150"/>
      <c r="P13" s="118" t="str">
        <f>IF(N13="","",(L13/N13))</f>
        <v/>
      </c>
      <c r="Q13" s="119">
        <f>O13*R13</f>
        <v>0</v>
      </c>
      <c r="R13" s="120">
        <f t="shared" si="0"/>
        <v>0</v>
      </c>
      <c r="S13" s="144"/>
      <c r="T13" s="145"/>
      <c r="U13" s="145"/>
      <c r="V13" s="146">
        <f>Q13+R13</f>
        <v>0</v>
      </c>
      <c r="W13" s="145"/>
      <c r="AA13" s="107"/>
    </row>
    <row r="14" spans="1:27" ht="18.600000000000001" customHeight="1" x14ac:dyDescent="0.25">
      <c r="A14" s="144"/>
      <c r="B14" s="304" t="s">
        <v>31</v>
      </c>
      <c r="C14" s="305"/>
      <c r="D14" s="305"/>
      <c r="E14" s="305"/>
      <c r="F14" s="305"/>
      <c r="G14" s="305"/>
      <c r="H14" s="305"/>
      <c r="I14" s="305"/>
      <c r="J14" s="305"/>
      <c r="K14" s="305"/>
      <c r="L14" s="305"/>
      <c r="M14" s="305"/>
      <c r="N14" s="305"/>
      <c r="O14" s="306"/>
      <c r="P14" s="121">
        <f>SUM(P10:P13)</f>
        <v>0</v>
      </c>
      <c r="Q14" s="122">
        <f>SUM(Q10:Q13)</f>
        <v>0</v>
      </c>
      <c r="R14" s="123">
        <f>ROUND(SUM(R10:R13),0)</f>
        <v>0</v>
      </c>
      <c r="S14" s="144"/>
      <c r="T14" s="145"/>
      <c r="U14" s="145">
        <f>R14+Q14</f>
        <v>0</v>
      </c>
      <c r="V14" s="146"/>
      <c r="W14" s="145"/>
      <c r="X14" s="108"/>
      <c r="Y14" s="108">
        <f>R14</f>
        <v>0</v>
      </c>
    </row>
    <row r="15" spans="1:27" ht="15.75" customHeight="1" x14ac:dyDescent="0.25">
      <c r="A15" s="144"/>
      <c r="B15" s="282" t="s">
        <v>32</v>
      </c>
      <c r="C15" s="283"/>
      <c r="D15" s="283"/>
      <c r="E15" s="283"/>
      <c r="F15" s="283"/>
      <c r="G15" s="283"/>
      <c r="H15" s="283"/>
      <c r="I15" s="283"/>
      <c r="J15" s="283"/>
      <c r="K15" s="283"/>
      <c r="L15" s="283"/>
      <c r="M15" s="283"/>
      <c r="N15" s="283"/>
      <c r="O15" s="283"/>
      <c r="P15" s="283"/>
      <c r="Q15" s="283"/>
      <c r="R15" s="284"/>
      <c r="S15" s="144"/>
      <c r="T15" s="145"/>
      <c r="U15" s="145"/>
      <c r="V15" s="146"/>
      <c r="W15" s="145"/>
    </row>
    <row r="16" spans="1:27" ht="39.950000000000003" customHeight="1" x14ac:dyDescent="0.25">
      <c r="A16" s="144"/>
      <c r="B16" s="285" t="s">
        <v>22</v>
      </c>
      <c r="C16" s="286"/>
      <c r="D16" s="285" t="s">
        <v>33</v>
      </c>
      <c r="E16" s="287"/>
      <c r="F16" s="287"/>
      <c r="G16" s="287"/>
      <c r="H16" s="287"/>
      <c r="I16" s="287"/>
      <c r="J16" s="287"/>
      <c r="K16" s="286"/>
      <c r="L16" s="157" t="s">
        <v>24</v>
      </c>
      <c r="M16" s="157" t="s">
        <v>25</v>
      </c>
      <c r="N16" s="157" t="s">
        <v>26</v>
      </c>
      <c r="O16" s="157" t="s">
        <v>27</v>
      </c>
      <c r="P16" s="157" t="s">
        <v>28</v>
      </c>
      <c r="Q16" s="157" t="s">
        <v>34</v>
      </c>
      <c r="R16" s="157" t="s">
        <v>30</v>
      </c>
      <c r="S16" s="144"/>
      <c r="T16" s="145"/>
      <c r="U16" s="145"/>
      <c r="V16" s="146"/>
      <c r="W16" s="145"/>
    </row>
    <row r="17" spans="1:27" ht="39.950000000000003" customHeight="1" x14ac:dyDescent="0.25">
      <c r="A17" s="144"/>
      <c r="B17" s="293"/>
      <c r="C17" s="294"/>
      <c r="D17" s="290"/>
      <c r="E17" s="291"/>
      <c r="F17" s="291"/>
      <c r="G17" s="291"/>
      <c r="H17" s="291"/>
      <c r="I17" s="291"/>
      <c r="J17" s="291"/>
      <c r="K17" s="292"/>
      <c r="L17" s="116"/>
      <c r="M17" s="117"/>
      <c r="N17" s="195"/>
      <c r="O17" s="150"/>
      <c r="P17" s="118" t="str">
        <f t="shared" ref="P17:P41" si="1">IF(N17="","",(L17/N17))</f>
        <v/>
      </c>
      <c r="Q17" s="119">
        <f t="shared" ref="Q17:Q41" si="2">O17*R17</f>
        <v>0</v>
      </c>
      <c r="R17" s="120">
        <f t="shared" ref="R17:R41" si="3">ROUND(L17*M17,2)</f>
        <v>0</v>
      </c>
      <c r="S17" s="144"/>
      <c r="T17" s="145"/>
      <c r="U17" s="145"/>
      <c r="V17" s="146">
        <f t="shared" ref="V17:V41" si="4">Q17+R17</f>
        <v>0</v>
      </c>
      <c r="W17" s="145"/>
    </row>
    <row r="18" spans="1:27" ht="39.950000000000003" customHeight="1" x14ac:dyDescent="0.25">
      <c r="A18" s="144"/>
      <c r="B18" s="293"/>
      <c r="C18" s="294"/>
      <c r="D18" s="290"/>
      <c r="E18" s="291"/>
      <c r="F18" s="291"/>
      <c r="G18" s="291"/>
      <c r="H18" s="291"/>
      <c r="I18" s="291"/>
      <c r="J18" s="291"/>
      <c r="K18" s="292"/>
      <c r="L18" s="116"/>
      <c r="M18" s="117"/>
      <c r="N18" s="195"/>
      <c r="O18" s="150"/>
      <c r="P18" s="118" t="str">
        <f t="shared" si="1"/>
        <v/>
      </c>
      <c r="Q18" s="119">
        <f t="shared" si="2"/>
        <v>0</v>
      </c>
      <c r="R18" s="120">
        <f t="shared" si="3"/>
        <v>0</v>
      </c>
      <c r="S18" s="144"/>
      <c r="T18" s="145"/>
      <c r="U18" s="145" t="s">
        <v>35</v>
      </c>
      <c r="V18" s="146">
        <f t="shared" si="4"/>
        <v>0</v>
      </c>
      <c r="W18" s="145"/>
      <c r="AA18" s="107"/>
    </row>
    <row r="19" spans="1:27" ht="39.950000000000003" customHeight="1" x14ac:dyDescent="0.25">
      <c r="A19" s="144"/>
      <c r="B19" s="293"/>
      <c r="C19" s="294"/>
      <c r="D19" s="290"/>
      <c r="E19" s="291"/>
      <c r="F19" s="291"/>
      <c r="G19" s="291"/>
      <c r="H19" s="291"/>
      <c r="I19" s="291"/>
      <c r="J19" s="291"/>
      <c r="K19" s="292"/>
      <c r="L19" s="116"/>
      <c r="M19" s="117"/>
      <c r="N19" s="195"/>
      <c r="O19" s="150"/>
      <c r="P19" s="118" t="str">
        <f t="shared" si="1"/>
        <v/>
      </c>
      <c r="Q19" s="119">
        <f t="shared" si="2"/>
        <v>0</v>
      </c>
      <c r="R19" s="120">
        <f t="shared" si="3"/>
        <v>0</v>
      </c>
      <c r="S19" s="144"/>
      <c r="T19" s="145"/>
      <c r="U19" s="145"/>
      <c r="V19" s="146">
        <f t="shared" si="4"/>
        <v>0</v>
      </c>
      <c r="W19" s="145"/>
    </row>
    <row r="20" spans="1:27" ht="39.950000000000003" customHeight="1" x14ac:dyDescent="0.25">
      <c r="A20" s="144"/>
      <c r="B20" s="293"/>
      <c r="C20" s="294"/>
      <c r="D20" s="290"/>
      <c r="E20" s="291"/>
      <c r="F20" s="291"/>
      <c r="G20" s="291"/>
      <c r="H20" s="291"/>
      <c r="I20" s="291"/>
      <c r="J20" s="291"/>
      <c r="K20" s="292"/>
      <c r="L20" s="116"/>
      <c r="M20" s="117"/>
      <c r="N20" s="195"/>
      <c r="O20" s="150"/>
      <c r="P20" s="118" t="str">
        <f t="shared" si="1"/>
        <v/>
      </c>
      <c r="Q20" s="119">
        <f t="shared" si="2"/>
        <v>0</v>
      </c>
      <c r="R20" s="120">
        <f t="shared" si="3"/>
        <v>0</v>
      </c>
      <c r="S20" s="144"/>
      <c r="T20" s="145"/>
      <c r="U20" s="145" t="s">
        <v>35</v>
      </c>
      <c r="V20" s="146">
        <f t="shared" si="4"/>
        <v>0</v>
      </c>
      <c r="W20" s="145"/>
      <c r="AA20" s="107"/>
    </row>
    <row r="21" spans="1:27" ht="39.950000000000003" customHeight="1" x14ac:dyDescent="0.25">
      <c r="A21" s="144"/>
      <c r="B21" s="293"/>
      <c r="C21" s="294"/>
      <c r="D21" s="290"/>
      <c r="E21" s="291"/>
      <c r="F21" s="291"/>
      <c r="G21" s="291"/>
      <c r="H21" s="291"/>
      <c r="I21" s="291"/>
      <c r="J21" s="291"/>
      <c r="K21" s="292"/>
      <c r="L21" s="116"/>
      <c r="M21" s="117"/>
      <c r="N21" s="195"/>
      <c r="O21" s="150"/>
      <c r="P21" s="118" t="str">
        <f t="shared" si="1"/>
        <v/>
      </c>
      <c r="Q21" s="119">
        <f t="shared" si="2"/>
        <v>0</v>
      </c>
      <c r="R21" s="120">
        <f t="shared" si="3"/>
        <v>0</v>
      </c>
      <c r="S21" s="144"/>
      <c r="T21" s="145"/>
      <c r="U21" s="145"/>
      <c r="V21" s="146">
        <f t="shared" si="4"/>
        <v>0</v>
      </c>
      <c r="W21" s="145"/>
    </row>
    <row r="22" spans="1:27" ht="39.950000000000003" customHeight="1" x14ac:dyDescent="0.25">
      <c r="A22" s="144"/>
      <c r="B22" s="293"/>
      <c r="C22" s="294"/>
      <c r="D22" s="290"/>
      <c r="E22" s="291"/>
      <c r="F22" s="291"/>
      <c r="G22" s="291"/>
      <c r="H22" s="291"/>
      <c r="I22" s="291"/>
      <c r="J22" s="291"/>
      <c r="K22" s="292"/>
      <c r="L22" s="116"/>
      <c r="M22" s="117"/>
      <c r="N22" s="195"/>
      <c r="O22" s="150"/>
      <c r="P22" s="118" t="str">
        <f t="shared" si="1"/>
        <v/>
      </c>
      <c r="Q22" s="119">
        <f t="shared" si="2"/>
        <v>0</v>
      </c>
      <c r="R22" s="120">
        <f t="shared" si="3"/>
        <v>0</v>
      </c>
      <c r="S22" s="144"/>
      <c r="T22" s="145"/>
      <c r="U22" s="145" t="s">
        <v>35</v>
      </c>
      <c r="V22" s="146">
        <f t="shared" si="4"/>
        <v>0</v>
      </c>
      <c r="W22" s="145"/>
      <c r="AA22" s="107"/>
    </row>
    <row r="23" spans="1:27" ht="39.950000000000003" customHeight="1" x14ac:dyDescent="0.25">
      <c r="A23" s="144"/>
      <c r="B23" s="293"/>
      <c r="C23" s="294"/>
      <c r="D23" s="290"/>
      <c r="E23" s="291"/>
      <c r="F23" s="291"/>
      <c r="G23" s="291"/>
      <c r="H23" s="291"/>
      <c r="I23" s="291"/>
      <c r="J23" s="291"/>
      <c r="K23" s="292"/>
      <c r="L23" s="116"/>
      <c r="M23" s="117"/>
      <c r="N23" s="195"/>
      <c r="O23" s="150"/>
      <c r="P23" s="118" t="str">
        <f t="shared" si="1"/>
        <v/>
      </c>
      <c r="Q23" s="119">
        <f t="shared" si="2"/>
        <v>0</v>
      </c>
      <c r="R23" s="120">
        <f t="shared" si="3"/>
        <v>0</v>
      </c>
      <c r="S23" s="144"/>
      <c r="T23" s="145"/>
      <c r="U23" s="145"/>
      <c r="V23" s="146">
        <f t="shared" si="4"/>
        <v>0</v>
      </c>
      <c r="W23" s="145"/>
    </row>
    <row r="24" spans="1:27" ht="39.950000000000003" customHeight="1" x14ac:dyDescent="0.25">
      <c r="A24" s="144"/>
      <c r="B24" s="293"/>
      <c r="C24" s="294"/>
      <c r="D24" s="290"/>
      <c r="E24" s="291"/>
      <c r="F24" s="291"/>
      <c r="G24" s="291"/>
      <c r="H24" s="291"/>
      <c r="I24" s="291"/>
      <c r="J24" s="291"/>
      <c r="K24" s="292"/>
      <c r="L24" s="116"/>
      <c r="M24" s="117"/>
      <c r="N24" s="195"/>
      <c r="O24" s="150"/>
      <c r="P24" s="118" t="str">
        <f t="shared" si="1"/>
        <v/>
      </c>
      <c r="Q24" s="119">
        <f t="shared" si="2"/>
        <v>0</v>
      </c>
      <c r="R24" s="120">
        <f t="shared" si="3"/>
        <v>0</v>
      </c>
      <c r="S24" s="144"/>
      <c r="T24" s="145"/>
      <c r="U24" s="145"/>
      <c r="V24" s="146">
        <f t="shared" si="4"/>
        <v>0</v>
      </c>
      <c r="W24" s="145"/>
    </row>
    <row r="25" spans="1:27" ht="39.950000000000003" customHeight="1" x14ac:dyDescent="0.25">
      <c r="A25" s="144"/>
      <c r="B25" s="293"/>
      <c r="C25" s="294"/>
      <c r="D25" s="290"/>
      <c r="E25" s="291"/>
      <c r="F25" s="291"/>
      <c r="G25" s="291"/>
      <c r="H25" s="291"/>
      <c r="I25" s="291"/>
      <c r="J25" s="291"/>
      <c r="K25" s="292"/>
      <c r="L25" s="116"/>
      <c r="M25" s="117"/>
      <c r="N25" s="195"/>
      <c r="O25" s="150"/>
      <c r="P25" s="118" t="str">
        <f t="shared" si="1"/>
        <v/>
      </c>
      <c r="Q25" s="119">
        <f t="shared" si="2"/>
        <v>0</v>
      </c>
      <c r="R25" s="120">
        <f t="shared" si="3"/>
        <v>0</v>
      </c>
      <c r="S25" s="144"/>
      <c r="T25" s="145"/>
      <c r="U25" s="145" t="s">
        <v>35</v>
      </c>
      <c r="V25" s="146">
        <f t="shared" si="4"/>
        <v>0</v>
      </c>
      <c r="W25" s="145"/>
      <c r="AA25" s="107"/>
    </row>
    <row r="26" spans="1:27" ht="39.950000000000003" customHeight="1" x14ac:dyDescent="0.25">
      <c r="A26" s="144"/>
      <c r="B26" s="293"/>
      <c r="C26" s="294"/>
      <c r="D26" s="290"/>
      <c r="E26" s="291"/>
      <c r="F26" s="291"/>
      <c r="G26" s="291"/>
      <c r="H26" s="291"/>
      <c r="I26" s="291"/>
      <c r="J26" s="291"/>
      <c r="K26" s="292"/>
      <c r="L26" s="116"/>
      <c r="M26" s="117"/>
      <c r="N26" s="195"/>
      <c r="O26" s="150"/>
      <c r="P26" s="118" t="str">
        <f t="shared" si="1"/>
        <v/>
      </c>
      <c r="Q26" s="119">
        <f t="shared" si="2"/>
        <v>0</v>
      </c>
      <c r="R26" s="120">
        <f t="shared" si="3"/>
        <v>0</v>
      </c>
      <c r="S26" s="144"/>
      <c r="T26" s="145"/>
      <c r="U26" s="145"/>
      <c r="V26" s="146">
        <f t="shared" si="4"/>
        <v>0</v>
      </c>
      <c r="W26" s="145"/>
    </row>
    <row r="27" spans="1:27" ht="39.950000000000003" customHeight="1" x14ac:dyDescent="0.25">
      <c r="A27" s="144"/>
      <c r="B27" s="293"/>
      <c r="C27" s="294"/>
      <c r="D27" s="290"/>
      <c r="E27" s="291"/>
      <c r="F27" s="291"/>
      <c r="G27" s="291"/>
      <c r="H27" s="291"/>
      <c r="I27" s="291"/>
      <c r="J27" s="291"/>
      <c r="K27" s="292"/>
      <c r="L27" s="116"/>
      <c r="M27" s="117"/>
      <c r="N27" s="195"/>
      <c r="O27" s="150"/>
      <c r="P27" s="118" t="str">
        <f t="shared" si="1"/>
        <v/>
      </c>
      <c r="Q27" s="119">
        <f t="shared" si="2"/>
        <v>0</v>
      </c>
      <c r="R27" s="120">
        <f t="shared" si="3"/>
        <v>0</v>
      </c>
      <c r="S27" s="144"/>
      <c r="T27" s="145"/>
      <c r="U27" s="145" t="s">
        <v>35</v>
      </c>
      <c r="V27" s="146">
        <f t="shared" si="4"/>
        <v>0</v>
      </c>
      <c r="W27" s="145"/>
      <c r="AA27" s="107"/>
    </row>
    <row r="28" spans="1:27" ht="39.950000000000003" customHeight="1" x14ac:dyDescent="0.25">
      <c r="A28" s="144"/>
      <c r="B28" s="293"/>
      <c r="C28" s="294"/>
      <c r="D28" s="290"/>
      <c r="E28" s="291"/>
      <c r="F28" s="291"/>
      <c r="G28" s="291"/>
      <c r="H28" s="291"/>
      <c r="I28" s="291"/>
      <c r="J28" s="291"/>
      <c r="K28" s="292"/>
      <c r="L28" s="116"/>
      <c r="M28" s="117"/>
      <c r="N28" s="195"/>
      <c r="O28" s="150"/>
      <c r="P28" s="118" t="str">
        <f t="shared" si="1"/>
        <v/>
      </c>
      <c r="Q28" s="119">
        <f t="shared" si="2"/>
        <v>0</v>
      </c>
      <c r="R28" s="120">
        <f t="shared" si="3"/>
        <v>0</v>
      </c>
      <c r="S28" s="144"/>
      <c r="T28" s="145"/>
      <c r="U28" s="145"/>
      <c r="V28" s="146">
        <f t="shared" si="4"/>
        <v>0</v>
      </c>
      <c r="W28" s="145"/>
    </row>
    <row r="29" spans="1:27" ht="39.950000000000003" customHeight="1" x14ac:dyDescent="0.25">
      <c r="A29" s="144"/>
      <c r="B29" s="293"/>
      <c r="C29" s="294"/>
      <c r="D29" s="290"/>
      <c r="E29" s="291"/>
      <c r="F29" s="291"/>
      <c r="G29" s="291"/>
      <c r="H29" s="291"/>
      <c r="I29" s="291"/>
      <c r="J29" s="291"/>
      <c r="K29" s="292"/>
      <c r="L29" s="116"/>
      <c r="M29" s="117"/>
      <c r="N29" s="195"/>
      <c r="O29" s="150"/>
      <c r="P29" s="118" t="str">
        <f t="shared" si="1"/>
        <v/>
      </c>
      <c r="Q29" s="119">
        <f t="shared" si="2"/>
        <v>0</v>
      </c>
      <c r="R29" s="120">
        <f t="shared" si="3"/>
        <v>0</v>
      </c>
      <c r="S29" s="144"/>
      <c r="T29" s="145"/>
      <c r="U29" s="145" t="s">
        <v>35</v>
      </c>
      <c r="V29" s="146">
        <f t="shared" si="4"/>
        <v>0</v>
      </c>
      <c r="W29" s="145"/>
      <c r="AA29" s="107"/>
    </row>
    <row r="30" spans="1:27" ht="39.950000000000003" customHeight="1" x14ac:dyDescent="0.25">
      <c r="A30" s="144"/>
      <c r="B30" s="293"/>
      <c r="C30" s="294"/>
      <c r="D30" s="290"/>
      <c r="E30" s="291"/>
      <c r="F30" s="291"/>
      <c r="G30" s="291"/>
      <c r="H30" s="291"/>
      <c r="I30" s="291"/>
      <c r="J30" s="291"/>
      <c r="K30" s="292"/>
      <c r="L30" s="116"/>
      <c r="M30" s="117"/>
      <c r="N30" s="195"/>
      <c r="O30" s="150"/>
      <c r="P30" s="118" t="str">
        <f t="shared" si="1"/>
        <v/>
      </c>
      <c r="Q30" s="119">
        <f t="shared" si="2"/>
        <v>0</v>
      </c>
      <c r="R30" s="120">
        <f t="shared" si="3"/>
        <v>0</v>
      </c>
      <c r="S30" s="144"/>
      <c r="T30" s="145"/>
      <c r="U30" s="145"/>
      <c r="V30" s="146">
        <f t="shared" si="4"/>
        <v>0</v>
      </c>
      <c r="W30" s="145"/>
    </row>
    <row r="31" spans="1:27" ht="39.950000000000003" customHeight="1" x14ac:dyDescent="0.25">
      <c r="A31" s="144"/>
      <c r="B31" s="293"/>
      <c r="C31" s="294"/>
      <c r="D31" s="290"/>
      <c r="E31" s="291"/>
      <c r="F31" s="291"/>
      <c r="G31" s="291"/>
      <c r="H31" s="291"/>
      <c r="I31" s="291"/>
      <c r="J31" s="291"/>
      <c r="K31" s="292"/>
      <c r="L31" s="116"/>
      <c r="M31" s="117"/>
      <c r="N31" s="195"/>
      <c r="O31" s="150"/>
      <c r="P31" s="118" t="str">
        <f t="shared" si="1"/>
        <v/>
      </c>
      <c r="Q31" s="119">
        <f t="shared" si="2"/>
        <v>0</v>
      </c>
      <c r="R31" s="120">
        <f t="shared" si="3"/>
        <v>0</v>
      </c>
      <c r="S31" s="144"/>
      <c r="T31" s="145"/>
      <c r="U31" s="145"/>
      <c r="V31" s="146">
        <f t="shared" si="4"/>
        <v>0</v>
      </c>
      <c r="W31" s="145"/>
    </row>
    <row r="32" spans="1:27" ht="39.950000000000003" hidden="1" customHeight="1" x14ac:dyDescent="0.25">
      <c r="A32" s="144"/>
      <c r="B32" s="293"/>
      <c r="C32" s="294"/>
      <c r="D32" s="290"/>
      <c r="E32" s="291"/>
      <c r="F32" s="291"/>
      <c r="G32" s="291"/>
      <c r="H32" s="291"/>
      <c r="I32" s="291"/>
      <c r="J32" s="291"/>
      <c r="K32" s="292"/>
      <c r="L32" s="116"/>
      <c r="M32" s="117"/>
      <c r="N32" s="194"/>
      <c r="O32" s="150"/>
      <c r="P32" s="118" t="str">
        <f t="shared" si="1"/>
        <v/>
      </c>
      <c r="Q32" s="119">
        <f t="shared" si="2"/>
        <v>0</v>
      </c>
      <c r="R32" s="120">
        <f t="shared" si="3"/>
        <v>0</v>
      </c>
      <c r="S32" s="144"/>
      <c r="T32" s="145"/>
      <c r="U32" s="145" t="s">
        <v>35</v>
      </c>
      <c r="V32" s="146">
        <f t="shared" si="4"/>
        <v>0</v>
      </c>
      <c r="W32" s="145"/>
      <c r="AA32" s="107"/>
    </row>
    <row r="33" spans="1:27" ht="39.950000000000003" hidden="1" customHeight="1" x14ac:dyDescent="0.25">
      <c r="A33" s="144"/>
      <c r="B33" s="293"/>
      <c r="C33" s="294"/>
      <c r="D33" s="290"/>
      <c r="E33" s="291"/>
      <c r="F33" s="291"/>
      <c r="G33" s="291"/>
      <c r="H33" s="291"/>
      <c r="I33" s="291"/>
      <c r="J33" s="291"/>
      <c r="K33" s="292"/>
      <c r="L33" s="116"/>
      <c r="M33" s="117"/>
      <c r="N33" s="194"/>
      <c r="O33" s="150"/>
      <c r="P33" s="118" t="str">
        <f t="shared" si="1"/>
        <v/>
      </c>
      <c r="Q33" s="119">
        <f t="shared" si="2"/>
        <v>0</v>
      </c>
      <c r="R33" s="120">
        <f t="shared" si="3"/>
        <v>0</v>
      </c>
      <c r="S33" s="144"/>
      <c r="T33" s="145"/>
      <c r="U33" s="145"/>
      <c r="V33" s="146">
        <f t="shared" si="4"/>
        <v>0</v>
      </c>
      <c r="W33" s="145"/>
    </row>
    <row r="34" spans="1:27" ht="39.950000000000003" hidden="1" customHeight="1" x14ac:dyDescent="0.25">
      <c r="A34" s="144"/>
      <c r="B34" s="293"/>
      <c r="C34" s="294"/>
      <c r="D34" s="290"/>
      <c r="E34" s="291"/>
      <c r="F34" s="291"/>
      <c r="G34" s="291"/>
      <c r="H34" s="291"/>
      <c r="I34" s="291"/>
      <c r="J34" s="291"/>
      <c r="K34" s="292"/>
      <c r="L34" s="116"/>
      <c r="M34" s="117"/>
      <c r="N34" s="194"/>
      <c r="O34" s="150"/>
      <c r="P34" s="118" t="str">
        <f t="shared" si="1"/>
        <v/>
      </c>
      <c r="Q34" s="119">
        <f t="shared" si="2"/>
        <v>0</v>
      </c>
      <c r="R34" s="120">
        <f t="shared" si="3"/>
        <v>0</v>
      </c>
      <c r="S34" s="144"/>
      <c r="T34" s="145"/>
      <c r="U34" s="145"/>
      <c r="V34" s="146">
        <f t="shared" si="4"/>
        <v>0</v>
      </c>
      <c r="W34" s="145"/>
    </row>
    <row r="35" spans="1:27" ht="39.950000000000003" hidden="1" customHeight="1" x14ac:dyDescent="0.25">
      <c r="A35" s="144"/>
      <c r="B35" s="293"/>
      <c r="C35" s="294"/>
      <c r="D35" s="290"/>
      <c r="E35" s="291"/>
      <c r="F35" s="291"/>
      <c r="G35" s="291"/>
      <c r="H35" s="291"/>
      <c r="I35" s="291"/>
      <c r="J35" s="291"/>
      <c r="K35" s="292"/>
      <c r="L35" s="116"/>
      <c r="M35" s="117"/>
      <c r="N35" s="194"/>
      <c r="O35" s="150"/>
      <c r="P35" s="118" t="str">
        <f t="shared" si="1"/>
        <v/>
      </c>
      <c r="Q35" s="119">
        <f t="shared" si="2"/>
        <v>0</v>
      </c>
      <c r="R35" s="120">
        <f t="shared" si="3"/>
        <v>0</v>
      </c>
      <c r="S35" s="144"/>
      <c r="T35" s="145"/>
      <c r="U35" s="145" t="s">
        <v>35</v>
      </c>
      <c r="V35" s="146">
        <f t="shared" si="4"/>
        <v>0</v>
      </c>
      <c r="W35" s="145"/>
      <c r="AA35" s="107"/>
    </row>
    <row r="36" spans="1:27" ht="39.950000000000003" hidden="1" customHeight="1" x14ac:dyDescent="0.25">
      <c r="A36" s="144"/>
      <c r="B36" s="293"/>
      <c r="C36" s="294"/>
      <c r="D36" s="290"/>
      <c r="E36" s="291"/>
      <c r="F36" s="291"/>
      <c r="G36" s="291"/>
      <c r="H36" s="291"/>
      <c r="I36" s="291"/>
      <c r="J36" s="291"/>
      <c r="K36" s="292"/>
      <c r="L36" s="116"/>
      <c r="M36" s="117"/>
      <c r="N36" s="194"/>
      <c r="O36" s="150"/>
      <c r="P36" s="118" t="str">
        <f t="shared" si="1"/>
        <v/>
      </c>
      <c r="Q36" s="119">
        <f t="shared" si="2"/>
        <v>0</v>
      </c>
      <c r="R36" s="120">
        <f t="shared" si="3"/>
        <v>0</v>
      </c>
      <c r="S36" s="144"/>
      <c r="T36" s="145"/>
      <c r="U36" s="145"/>
      <c r="V36" s="146">
        <f t="shared" si="4"/>
        <v>0</v>
      </c>
      <c r="W36" s="145"/>
    </row>
    <row r="37" spans="1:27" ht="39.950000000000003" hidden="1" customHeight="1" x14ac:dyDescent="0.25">
      <c r="A37" s="144"/>
      <c r="B37" s="293"/>
      <c r="C37" s="294"/>
      <c r="D37" s="290"/>
      <c r="E37" s="291"/>
      <c r="F37" s="291"/>
      <c r="G37" s="291"/>
      <c r="H37" s="291"/>
      <c r="I37" s="291"/>
      <c r="J37" s="291"/>
      <c r="K37" s="292"/>
      <c r="L37" s="116"/>
      <c r="M37" s="117"/>
      <c r="N37" s="194"/>
      <c r="O37" s="150"/>
      <c r="P37" s="118" t="str">
        <f t="shared" si="1"/>
        <v/>
      </c>
      <c r="Q37" s="119">
        <f t="shared" si="2"/>
        <v>0</v>
      </c>
      <c r="R37" s="120">
        <f t="shared" si="3"/>
        <v>0</v>
      </c>
      <c r="S37" s="144"/>
      <c r="T37" s="145"/>
      <c r="U37" s="145" t="s">
        <v>35</v>
      </c>
      <c r="V37" s="146">
        <f t="shared" si="4"/>
        <v>0</v>
      </c>
      <c r="W37" s="145"/>
      <c r="AA37" s="107"/>
    </row>
    <row r="38" spans="1:27" ht="39.950000000000003" hidden="1" customHeight="1" x14ac:dyDescent="0.25">
      <c r="A38" s="144"/>
      <c r="B38" s="293"/>
      <c r="C38" s="294"/>
      <c r="D38" s="290"/>
      <c r="E38" s="291"/>
      <c r="F38" s="291"/>
      <c r="G38" s="291"/>
      <c r="H38" s="291"/>
      <c r="I38" s="291"/>
      <c r="J38" s="291"/>
      <c r="K38" s="292"/>
      <c r="L38" s="116"/>
      <c r="M38" s="117"/>
      <c r="N38" s="194"/>
      <c r="O38" s="150"/>
      <c r="P38" s="118" t="str">
        <f t="shared" si="1"/>
        <v/>
      </c>
      <c r="Q38" s="119">
        <f t="shared" si="2"/>
        <v>0</v>
      </c>
      <c r="R38" s="120">
        <f t="shared" si="3"/>
        <v>0</v>
      </c>
      <c r="S38" s="144"/>
      <c r="T38" s="145"/>
      <c r="U38" s="145"/>
      <c r="V38" s="146">
        <f t="shared" si="4"/>
        <v>0</v>
      </c>
      <c r="W38" s="145"/>
    </row>
    <row r="39" spans="1:27" ht="39.950000000000003" hidden="1" customHeight="1" x14ac:dyDescent="0.25">
      <c r="A39" s="144"/>
      <c r="B39" s="293"/>
      <c r="C39" s="294"/>
      <c r="D39" s="290"/>
      <c r="E39" s="291"/>
      <c r="F39" s="291"/>
      <c r="G39" s="291"/>
      <c r="H39" s="291"/>
      <c r="I39" s="291"/>
      <c r="J39" s="291"/>
      <c r="K39" s="292"/>
      <c r="L39" s="116"/>
      <c r="M39" s="117"/>
      <c r="N39" s="194"/>
      <c r="O39" s="150"/>
      <c r="P39" s="118" t="str">
        <f t="shared" si="1"/>
        <v/>
      </c>
      <c r="Q39" s="119">
        <f t="shared" si="2"/>
        <v>0</v>
      </c>
      <c r="R39" s="120">
        <f t="shared" si="3"/>
        <v>0</v>
      </c>
      <c r="S39" s="144"/>
      <c r="T39" s="145"/>
      <c r="U39" s="145" t="s">
        <v>35</v>
      </c>
      <c r="V39" s="146">
        <f t="shared" si="4"/>
        <v>0</v>
      </c>
      <c r="W39" s="145"/>
      <c r="AA39" s="107"/>
    </row>
    <row r="40" spans="1:27" ht="39.950000000000003" hidden="1" customHeight="1" x14ac:dyDescent="0.25">
      <c r="A40" s="144"/>
      <c r="B40" s="293"/>
      <c r="C40" s="294"/>
      <c r="D40" s="290"/>
      <c r="E40" s="291"/>
      <c r="F40" s="291"/>
      <c r="G40" s="291"/>
      <c r="H40" s="291"/>
      <c r="I40" s="291"/>
      <c r="J40" s="291"/>
      <c r="K40" s="292"/>
      <c r="L40" s="116"/>
      <c r="M40" s="117"/>
      <c r="N40" s="194"/>
      <c r="O40" s="150"/>
      <c r="P40" s="118" t="str">
        <f t="shared" si="1"/>
        <v/>
      </c>
      <c r="Q40" s="119">
        <f t="shared" si="2"/>
        <v>0</v>
      </c>
      <c r="R40" s="120">
        <f t="shared" si="3"/>
        <v>0</v>
      </c>
      <c r="S40" s="144"/>
      <c r="T40" s="145"/>
      <c r="U40" s="145"/>
      <c r="V40" s="146">
        <f t="shared" si="4"/>
        <v>0</v>
      </c>
      <c r="W40" s="145"/>
    </row>
    <row r="41" spans="1:27" ht="39.950000000000003" hidden="1" customHeight="1" x14ac:dyDescent="0.25">
      <c r="A41" s="144"/>
      <c r="B41" s="293"/>
      <c r="C41" s="294"/>
      <c r="D41" s="290"/>
      <c r="E41" s="291"/>
      <c r="F41" s="291"/>
      <c r="G41" s="291"/>
      <c r="H41" s="291"/>
      <c r="I41" s="291"/>
      <c r="J41" s="291"/>
      <c r="K41" s="292"/>
      <c r="L41" s="116"/>
      <c r="M41" s="117"/>
      <c r="N41" s="194"/>
      <c r="O41" s="150"/>
      <c r="P41" s="118" t="str">
        <f t="shared" si="1"/>
        <v/>
      </c>
      <c r="Q41" s="119">
        <f t="shared" si="2"/>
        <v>0</v>
      </c>
      <c r="R41" s="120">
        <f t="shared" si="3"/>
        <v>0</v>
      </c>
      <c r="S41" s="144"/>
      <c r="T41" s="145"/>
      <c r="U41" s="145" t="s">
        <v>35</v>
      </c>
      <c r="V41" s="146">
        <f t="shared" si="4"/>
        <v>0</v>
      </c>
      <c r="W41" s="145"/>
      <c r="AA41" s="107"/>
    </row>
    <row r="42" spans="1:27" ht="18.600000000000001" customHeight="1" x14ac:dyDescent="0.25">
      <c r="A42" s="144"/>
      <c r="B42" s="304" t="s">
        <v>31</v>
      </c>
      <c r="C42" s="305"/>
      <c r="D42" s="305"/>
      <c r="E42" s="305"/>
      <c r="F42" s="305"/>
      <c r="G42" s="305"/>
      <c r="H42" s="305"/>
      <c r="I42" s="305"/>
      <c r="J42" s="305"/>
      <c r="K42" s="305"/>
      <c r="L42" s="305"/>
      <c r="M42" s="305"/>
      <c r="N42" s="305"/>
      <c r="O42" s="306"/>
      <c r="P42" s="121">
        <f>SUM(P17:P41)</f>
        <v>0</v>
      </c>
      <c r="Q42" s="120">
        <f>SUM(Q17:Q41)</f>
        <v>0</v>
      </c>
      <c r="R42" s="120">
        <f>ROUND(SUM(R17:R41),0)</f>
        <v>0</v>
      </c>
      <c r="S42" s="144"/>
      <c r="T42" s="145"/>
      <c r="U42" s="145">
        <f>R42+Q42</f>
        <v>0</v>
      </c>
      <c r="V42" s="145"/>
      <c r="W42" s="145"/>
      <c r="X42" s="108"/>
      <c r="Y42" s="108">
        <f>R42</f>
        <v>0</v>
      </c>
    </row>
    <row r="43" spans="1:27" ht="15.75" customHeight="1" x14ac:dyDescent="0.25">
      <c r="A43" s="144"/>
      <c r="B43" s="307" t="s">
        <v>36</v>
      </c>
      <c r="C43" s="302"/>
      <c r="D43" s="302"/>
      <c r="E43" s="302"/>
      <c r="F43" s="302"/>
      <c r="G43" s="302"/>
      <c r="H43" s="302"/>
      <c r="I43" s="302"/>
      <c r="J43" s="302"/>
      <c r="K43" s="302"/>
      <c r="L43" s="302"/>
      <c r="M43" s="302"/>
      <c r="N43" s="302"/>
      <c r="O43" s="302"/>
      <c r="P43" s="302"/>
      <c r="Q43" s="302"/>
      <c r="R43" s="303"/>
      <c r="S43" s="144"/>
      <c r="T43" s="145"/>
      <c r="U43" s="145"/>
      <c r="V43" s="145"/>
      <c r="W43" s="145"/>
    </row>
    <row r="44" spans="1:27" ht="39.950000000000003" customHeight="1" x14ac:dyDescent="0.25">
      <c r="A44" s="144"/>
      <c r="B44" s="285" t="s">
        <v>22</v>
      </c>
      <c r="C44" s="286"/>
      <c r="D44" s="285" t="s">
        <v>37</v>
      </c>
      <c r="E44" s="287"/>
      <c r="F44" s="287"/>
      <c r="G44" s="287"/>
      <c r="H44" s="287"/>
      <c r="I44" s="287"/>
      <c r="J44" s="287"/>
      <c r="K44" s="286"/>
      <c r="L44" s="157" t="s">
        <v>24</v>
      </c>
      <c r="M44" s="157" t="s">
        <v>25</v>
      </c>
      <c r="N44" s="157" t="s">
        <v>26</v>
      </c>
      <c r="O44" s="157" t="s">
        <v>27</v>
      </c>
      <c r="P44" s="157" t="s">
        <v>28</v>
      </c>
      <c r="Q44" s="157" t="s">
        <v>34</v>
      </c>
      <c r="R44" s="157" t="s">
        <v>30</v>
      </c>
      <c r="S44" s="144"/>
      <c r="T44" s="145"/>
      <c r="U44" s="145"/>
      <c r="V44" s="146"/>
      <c r="W44" s="145"/>
    </row>
    <row r="45" spans="1:27" ht="39.950000000000003" customHeight="1" x14ac:dyDescent="0.25">
      <c r="A45" s="144"/>
      <c r="B45" s="290"/>
      <c r="C45" s="292"/>
      <c r="D45" s="290"/>
      <c r="E45" s="291"/>
      <c r="F45" s="291"/>
      <c r="G45" s="291"/>
      <c r="H45" s="291"/>
      <c r="I45" s="291"/>
      <c r="J45" s="291"/>
      <c r="K45" s="292"/>
      <c r="L45" s="116"/>
      <c r="M45" s="117"/>
      <c r="N45" s="195"/>
      <c r="O45" s="150"/>
      <c r="P45" s="118" t="str">
        <f>IF(N45="","",(L45/N45))</f>
        <v/>
      </c>
      <c r="Q45" s="119">
        <f>O45*R45</f>
        <v>0</v>
      </c>
      <c r="R45" s="120">
        <f>ROUND(L45*M45,2)</f>
        <v>0</v>
      </c>
      <c r="S45" s="144"/>
      <c r="T45" s="145"/>
      <c r="U45" s="145"/>
      <c r="V45" s="146">
        <f>Q45+R45</f>
        <v>0</v>
      </c>
      <c r="W45" s="145"/>
    </row>
    <row r="46" spans="1:27" ht="39.950000000000003" customHeight="1" x14ac:dyDescent="0.25">
      <c r="A46" s="144"/>
      <c r="B46" s="290"/>
      <c r="C46" s="292"/>
      <c r="D46" s="290"/>
      <c r="E46" s="291"/>
      <c r="F46" s="291"/>
      <c r="G46" s="291"/>
      <c r="H46" s="291"/>
      <c r="I46" s="291"/>
      <c r="J46" s="291"/>
      <c r="K46" s="292"/>
      <c r="L46" s="124"/>
      <c r="M46" s="125"/>
      <c r="N46" s="195"/>
      <c r="O46" s="150"/>
      <c r="P46" s="118" t="str">
        <f>IF(N46="","",(L46/N46))</f>
        <v/>
      </c>
      <c r="Q46" s="119">
        <f>O46*R46</f>
        <v>0</v>
      </c>
      <c r="R46" s="120">
        <f t="shared" ref="R46:R49" si="5">ROUND(L46*M46,2)</f>
        <v>0</v>
      </c>
      <c r="S46" s="144"/>
      <c r="T46" s="145"/>
      <c r="U46" s="145"/>
      <c r="V46" s="146">
        <f>Q46+R46</f>
        <v>0</v>
      </c>
      <c r="W46" s="145"/>
    </row>
    <row r="47" spans="1:27" ht="39.950000000000003" hidden="1" customHeight="1" x14ac:dyDescent="0.25">
      <c r="A47" s="144"/>
      <c r="B47" s="290"/>
      <c r="C47" s="292"/>
      <c r="D47" s="290"/>
      <c r="E47" s="291"/>
      <c r="F47" s="291"/>
      <c r="G47" s="291"/>
      <c r="H47" s="291"/>
      <c r="I47" s="291"/>
      <c r="J47" s="291"/>
      <c r="K47" s="292"/>
      <c r="L47" s="124"/>
      <c r="M47" s="125"/>
      <c r="N47" s="194"/>
      <c r="O47" s="150"/>
      <c r="P47" s="118" t="str">
        <f>IF(N47="","",(L47/N47))</f>
        <v/>
      </c>
      <c r="Q47" s="119">
        <f>O47*R47</f>
        <v>0</v>
      </c>
      <c r="R47" s="120">
        <f t="shared" si="5"/>
        <v>0</v>
      </c>
      <c r="S47" s="144"/>
      <c r="T47" s="145"/>
      <c r="U47" s="145"/>
      <c r="V47" s="146">
        <f>Q47+R47</f>
        <v>0</v>
      </c>
      <c r="W47" s="145"/>
    </row>
    <row r="48" spans="1:27" ht="39.950000000000003" hidden="1" customHeight="1" x14ac:dyDescent="0.25">
      <c r="A48" s="144"/>
      <c r="B48" s="290"/>
      <c r="C48" s="292"/>
      <c r="D48" s="290"/>
      <c r="E48" s="291"/>
      <c r="F48" s="291"/>
      <c r="G48" s="291"/>
      <c r="H48" s="291"/>
      <c r="I48" s="291"/>
      <c r="J48" s="291"/>
      <c r="K48" s="292"/>
      <c r="L48" s="124"/>
      <c r="M48" s="125"/>
      <c r="N48" s="194"/>
      <c r="O48" s="150"/>
      <c r="P48" s="118" t="str">
        <f>IF(N48="","",(L48/N48))</f>
        <v/>
      </c>
      <c r="Q48" s="119">
        <f>O48*R48</f>
        <v>0</v>
      </c>
      <c r="R48" s="120">
        <f t="shared" si="5"/>
        <v>0</v>
      </c>
      <c r="S48" s="144"/>
      <c r="T48" s="145"/>
      <c r="U48" s="145"/>
      <c r="V48" s="146">
        <f>Q48+R48</f>
        <v>0</v>
      </c>
      <c r="W48" s="145"/>
    </row>
    <row r="49" spans="1:25" ht="39.950000000000003" hidden="1" customHeight="1" x14ac:dyDescent="0.25">
      <c r="A49" s="144"/>
      <c r="B49" s="290"/>
      <c r="C49" s="292"/>
      <c r="D49" s="290"/>
      <c r="E49" s="291"/>
      <c r="F49" s="291"/>
      <c r="G49" s="291"/>
      <c r="H49" s="291"/>
      <c r="I49" s="291"/>
      <c r="J49" s="291"/>
      <c r="K49" s="292"/>
      <c r="L49" s="124"/>
      <c r="M49" s="125"/>
      <c r="N49" s="194"/>
      <c r="O49" s="150"/>
      <c r="P49" s="118" t="str">
        <f>IF(N49="","",(L49/N49))</f>
        <v/>
      </c>
      <c r="Q49" s="119">
        <f>O49*R49</f>
        <v>0</v>
      </c>
      <c r="R49" s="120">
        <f t="shared" si="5"/>
        <v>0</v>
      </c>
      <c r="S49" s="144"/>
      <c r="T49" s="145"/>
      <c r="U49" s="145"/>
      <c r="V49" s="146">
        <f>Q49+R49</f>
        <v>0</v>
      </c>
      <c r="W49" s="145"/>
    </row>
    <row r="50" spans="1:25" ht="18.600000000000001" customHeight="1" x14ac:dyDescent="0.25">
      <c r="A50" s="144"/>
      <c r="B50" s="304" t="s">
        <v>31</v>
      </c>
      <c r="C50" s="305"/>
      <c r="D50" s="305"/>
      <c r="E50" s="305"/>
      <c r="F50" s="305"/>
      <c r="G50" s="305"/>
      <c r="H50" s="305"/>
      <c r="I50" s="305"/>
      <c r="J50" s="305"/>
      <c r="K50" s="305"/>
      <c r="L50" s="305"/>
      <c r="M50" s="305"/>
      <c r="N50" s="305"/>
      <c r="O50" s="306"/>
      <c r="P50" s="121">
        <f>SUM(P45:P49)</f>
        <v>0</v>
      </c>
      <c r="Q50" s="120">
        <f>SUM(Q45:Q49)</f>
        <v>0</v>
      </c>
      <c r="R50" s="120">
        <f>ROUND(SUM(R45:R49),0)</f>
        <v>0</v>
      </c>
      <c r="S50" s="144"/>
      <c r="T50" s="145"/>
      <c r="U50" s="145">
        <f>R50+Q50</f>
        <v>0</v>
      </c>
      <c r="V50" s="145"/>
      <c r="W50" s="145"/>
      <c r="X50" s="108"/>
      <c r="Y50" s="108">
        <f>R50</f>
        <v>0</v>
      </c>
    </row>
    <row r="51" spans="1:25" ht="15.75" customHeight="1" x14ac:dyDescent="0.25">
      <c r="A51" s="144"/>
      <c r="B51" s="307" t="s">
        <v>38</v>
      </c>
      <c r="C51" s="302"/>
      <c r="D51" s="302"/>
      <c r="E51" s="302"/>
      <c r="F51" s="302"/>
      <c r="G51" s="302"/>
      <c r="H51" s="302"/>
      <c r="I51" s="302"/>
      <c r="J51" s="302"/>
      <c r="K51" s="302"/>
      <c r="L51" s="302"/>
      <c r="M51" s="302"/>
      <c r="N51" s="302"/>
      <c r="O51" s="302"/>
      <c r="P51" s="302"/>
      <c r="Q51" s="302"/>
      <c r="R51" s="303"/>
      <c r="S51" s="144"/>
      <c r="T51" s="145"/>
      <c r="U51" s="145"/>
      <c r="V51" s="145"/>
      <c r="W51" s="145"/>
    </row>
    <row r="52" spans="1:25" ht="39.950000000000003" customHeight="1" x14ac:dyDescent="0.25">
      <c r="A52" s="144"/>
      <c r="B52" s="315" t="s">
        <v>39</v>
      </c>
      <c r="C52" s="315"/>
      <c r="D52" s="285" t="s">
        <v>40</v>
      </c>
      <c r="E52" s="287"/>
      <c r="F52" s="287"/>
      <c r="G52" s="287"/>
      <c r="H52" s="287"/>
      <c r="I52" s="287"/>
      <c r="J52" s="287"/>
      <c r="K52" s="287"/>
      <c r="L52" s="287"/>
      <c r="M52" s="287"/>
      <c r="N52" s="287"/>
      <c r="O52" s="287"/>
      <c r="P52" s="287"/>
      <c r="Q52" s="261"/>
      <c r="R52" s="157" t="s">
        <v>41</v>
      </c>
      <c r="S52" s="144"/>
      <c r="T52" s="145"/>
      <c r="U52" s="145"/>
      <c r="V52" s="145"/>
      <c r="W52" s="145"/>
    </row>
    <row r="53" spans="1:25" ht="39.950000000000003" customHeight="1" x14ac:dyDescent="0.25">
      <c r="A53" s="144"/>
      <c r="B53" s="308"/>
      <c r="C53" s="308"/>
      <c r="D53" s="290"/>
      <c r="E53" s="291"/>
      <c r="F53" s="291"/>
      <c r="G53" s="291"/>
      <c r="H53" s="291"/>
      <c r="I53" s="291"/>
      <c r="J53" s="291"/>
      <c r="K53" s="291"/>
      <c r="L53" s="291"/>
      <c r="M53" s="291"/>
      <c r="N53" s="291"/>
      <c r="O53" s="291"/>
      <c r="P53" s="291"/>
      <c r="Q53" s="260"/>
      <c r="R53" s="126"/>
      <c r="S53" s="144"/>
      <c r="T53" s="145"/>
      <c r="U53" s="145"/>
      <c r="V53" s="145"/>
      <c r="W53" s="145"/>
    </row>
    <row r="54" spans="1:25" ht="39.950000000000003" customHeight="1" x14ac:dyDescent="0.25">
      <c r="A54" s="144"/>
      <c r="B54" s="308"/>
      <c r="C54" s="308"/>
      <c r="D54" s="290"/>
      <c r="E54" s="291"/>
      <c r="F54" s="291"/>
      <c r="G54" s="291"/>
      <c r="H54" s="291"/>
      <c r="I54" s="291"/>
      <c r="J54" s="291"/>
      <c r="K54" s="291"/>
      <c r="L54" s="291"/>
      <c r="M54" s="291"/>
      <c r="N54" s="291"/>
      <c r="O54" s="291"/>
      <c r="P54" s="291"/>
      <c r="Q54" s="260"/>
      <c r="R54" s="126"/>
      <c r="S54" s="144"/>
      <c r="T54" s="145"/>
      <c r="U54" s="145"/>
      <c r="V54" s="145"/>
      <c r="W54" s="145"/>
    </row>
    <row r="55" spans="1:25" ht="18.600000000000001" customHeight="1" x14ac:dyDescent="0.25">
      <c r="A55" s="144"/>
      <c r="B55" s="309" t="s">
        <v>42</v>
      </c>
      <c r="C55" s="310"/>
      <c r="D55" s="310"/>
      <c r="E55" s="310"/>
      <c r="F55" s="310"/>
      <c r="G55" s="310"/>
      <c r="H55" s="310"/>
      <c r="I55" s="310"/>
      <c r="J55" s="310"/>
      <c r="K55" s="310"/>
      <c r="L55" s="310"/>
      <c r="M55" s="310"/>
      <c r="N55" s="310"/>
      <c r="O55" s="310"/>
      <c r="P55" s="310"/>
      <c r="Q55" s="311"/>
      <c r="R55" s="31">
        <f>ROUND(R53+R54,0)</f>
        <v>0</v>
      </c>
      <c r="S55" s="144"/>
      <c r="T55" s="145"/>
      <c r="U55" s="145"/>
      <c r="V55" s="145"/>
      <c r="W55" s="145"/>
      <c r="Y55" s="108">
        <f>R55</f>
        <v>0</v>
      </c>
    </row>
    <row r="56" spans="1:25" ht="15.75" customHeight="1" x14ac:dyDescent="0.25">
      <c r="A56" s="144"/>
      <c r="B56" s="307" t="s">
        <v>43</v>
      </c>
      <c r="C56" s="302"/>
      <c r="D56" s="302"/>
      <c r="E56" s="302"/>
      <c r="F56" s="302"/>
      <c r="G56" s="302"/>
      <c r="H56" s="302"/>
      <c r="I56" s="302"/>
      <c r="J56" s="302"/>
      <c r="K56" s="302"/>
      <c r="L56" s="302"/>
      <c r="M56" s="302"/>
      <c r="N56" s="302"/>
      <c r="O56" s="302"/>
      <c r="P56" s="302"/>
      <c r="Q56" s="302"/>
      <c r="R56" s="303"/>
      <c r="S56" s="144"/>
      <c r="T56" s="145"/>
      <c r="U56" s="145"/>
      <c r="V56" s="145"/>
      <c r="W56" s="145"/>
    </row>
    <row r="57" spans="1:25" ht="39.950000000000003" customHeight="1" x14ac:dyDescent="0.25">
      <c r="A57" s="144"/>
      <c r="B57" s="312"/>
      <c r="C57" s="313"/>
      <c r="D57" s="313" t="s">
        <v>44</v>
      </c>
      <c r="E57" s="313"/>
      <c r="F57" s="313"/>
      <c r="G57" s="313"/>
      <c r="H57" s="313"/>
      <c r="I57" s="313"/>
      <c r="J57" s="313"/>
      <c r="K57" s="313"/>
      <c r="L57" s="313"/>
      <c r="M57" s="313"/>
      <c r="N57" s="313"/>
      <c r="O57" s="313"/>
      <c r="P57" s="313"/>
      <c r="Q57" s="314"/>
      <c r="R57" s="157" t="s">
        <v>45</v>
      </c>
      <c r="S57" s="144"/>
      <c r="T57" s="145"/>
      <c r="U57" s="145"/>
      <c r="V57" s="145"/>
      <c r="W57" s="145"/>
    </row>
    <row r="58" spans="1:25" ht="39.950000000000003" customHeight="1" x14ac:dyDescent="0.25">
      <c r="A58" s="144"/>
      <c r="B58" s="322" t="s">
        <v>46</v>
      </c>
      <c r="C58" s="322"/>
      <c r="D58" s="308"/>
      <c r="E58" s="308"/>
      <c r="F58" s="308"/>
      <c r="G58" s="308"/>
      <c r="H58" s="308"/>
      <c r="I58" s="308"/>
      <c r="J58" s="308"/>
      <c r="K58" s="308"/>
      <c r="L58" s="308"/>
      <c r="M58" s="308"/>
      <c r="N58" s="308"/>
      <c r="O58" s="308"/>
      <c r="P58" s="308"/>
      <c r="Q58" s="308"/>
      <c r="R58" s="158">
        <f>Q14</f>
        <v>0</v>
      </c>
      <c r="S58" s="144"/>
      <c r="T58" s="145"/>
      <c r="U58" s="145"/>
      <c r="V58" s="145"/>
      <c r="W58" s="145"/>
    </row>
    <row r="59" spans="1:25" ht="39.950000000000003" customHeight="1" x14ac:dyDescent="0.25">
      <c r="A59" s="144"/>
      <c r="B59" s="259"/>
      <c r="C59" s="316" t="s">
        <v>47</v>
      </c>
      <c r="D59" s="317"/>
      <c r="E59" s="318"/>
      <c r="F59" s="319"/>
      <c r="G59" s="320"/>
      <c r="H59" s="320"/>
      <c r="I59" s="320"/>
      <c r="J59" s="320"/>
      <c r="K59" s="320"/>
      <c r="L59" s="320"/>
      <c r="M59" s="320"/>
      <c r="N59" s="320"/>
      <c r="O59" s="320"/>
      <c r="P59" s="320"/>
      <c r="Q59" s="321"/>
      <c r="R59" s="126"/>
      <c r="S59" s="144"/>
      <c r="T59" s="145"/>
      <c r="U59" s="145"/>
      <c r="V59" s="145"/>
      <c r="W59" s="145"/>
    </row>
    <row r="60" spans="1:25" ht="39.950000000000003" customHeight="1" x14ac:dyDescent="0.25">
      <c r="A60" s="144"/>
      <c r="B60" s="316" t="s">
        <v>48</v>
      </c>
      <c r="C60" s="318"/>
      <c r="D60" s="290"/>
      <c r="E60" s="291"/>
      <c r="F60" s="291"/>
      <c r="G60" s="291"/>
      <c r="H60" s="291"/>
      <c r="I60" s="291"/>
      <c r="J60" s="291"/>
      <c r="K60" s="291"/>
      <c r="L60" s="291"/>
      <c r="M60" s="291"/>
      <c r="N60" s="291"/>
      <c r="O60" s="291"/>
      <c r="P60" s="291"/>
      <c r="Q60" s="292"/>
      <c r="R60" s="158">
        <f>Q42</f>
        <v>0</v>
      </c>
      <c r="S60" s="144"/>
      <c r="T60" s="145"/>
      <c r="U60" s="145"/>
      <c r="V60" s="145"/>
      <c r="W60" s="145"/>
    </row>
    <row r="61" spans="1:25" ht="39.950000000000003" customHeight="1" x14ac:dyDescent="0.25">
      <c r="A61" s="144"/>
      <c r="B61" s="259"/>
      <c r="C61" s="316" t="s">
        <v>49</v>
      </c>
      <c r="D61" s="317"/>
      <c r="E61" s="318"/>
      <c r="F61" s="319"/>
      <c r="G61" s="320"/>
      <c r="H61" s="320"/>
      <c r="I61" s="320"/>
      <c r="J61" s="320"/>
      <c r="K61" s="320"/>
      <c r="L61" s="320"/>
      <c r="M61" s="320"/>
      <c r="N61" s="320"/>
      <c r="O61" s="320"/>
      <c r="P61" s="320"/>
      <c r="Q61" s="321"/>
      <c r="R61" s="126"/>
      <c r="S61" s="144"/>
      <c r="T61" s="145"/>
      <c r="U61" s="145"/>
      <c r="V61" s="145"/>
      <c r="W61" s="145"/>
    </row>
    <row r="62" spans="1:25" ht="39.950000000000003" customHeight="1" x14ac:dyDescent="0.25">
      <c r="A62" s="144"/>
      <c r="B62" s="322" t="s">
        <v>50</v>
      </c>
      <c r="C62" s="322"/>
      <c r="D62" s="308"/>
      <c r="E62" s="308"/>
      <c r="F62" s="308"/>
      <c r="G62" s="308"/>
      <c r="H62" s="308"/>
      <c r="I62" s="308"/>
      <c r="J62" s="308"/>
      <c r="K62" s="308"/>
      <c r="L62" s="308"/>
      <c r="M62" s="308"/>
      <c r="N62" s="308"/>
      <c r="O62" s="308"/>
      <c r="P62" s="308"/>
      <c r="Q62" s="308"/>
      <c r="R62" s="158">
        <f>Q50</f>
        <v>0</v>
      </c>
      <c r="S62" s="144"/>
      <c r="T62" s="145"/>
      <c r="U62" s="145"/>
      <c r="V62" s="145"/>
      <c r="W62" s="145"/>
    </row>
    <row r="63" spans="1:25" ht="39.950000000000003" customHeight="1" x14ac:dyDescent="0.25">
      <c r="A63" s="144"/>
      <c r="B63" s="259"/>
      <c r="C63" s="316" t="s">
        <v>51</v>
      </c>
      <c r="D63" s="317"/>
      <c r="E63" s="318"/>
      <c r="F63" s="319"/>
      <c r="G63" s="320"/>
      <c r="H63" s="320"/>
      <c r="I63" s="320"/>
      <c r="J63" s="320"/>
      <c r="K63" s="320"/>
      <c r="L63" s="320"/>
      <c r="M63" s="320"/>
      <c r="N63" s="320"/>
      <c r="O63" s="320"/>
      <c r="P63" s="320"/>
      <c r="Q63" s="321"/>
      <c r="R63" s="126"/>
      <c r="S63" s="144"/>
      <c r="T63" s="145"/>
      <c r="U63" s="145"/>
      <c r="V63" s="145"/>
      <c r="W63" s="145"/>
    </row>
    <row r="64" spans="1:25" ht="18.600000000000001" customHeight="1" x14ac:dyDescent="0.25">
      <c r="A64" s="144"/>
      <c r="B64" s="304" t="s">
        <v>52</v>
      </c>
      <c r="C64" s="305"/>
      <c r="D64" s="305"/>
      <c r="E64" s="305"/>
      <c r="F64" s="305"/>
      <c r="G64" s="305"/>
      <c r="H64" s="305"/>
      <c r="I64" s="305"/>
      <c r="J64" s="305"/>
      <c r="K64" s="305"/>
      <c r="L64" s="305"/>
      <c r="M64" s="305"/>
      <c r="N64" s="305"/>
      <c r="O64" s="305"/>
      <c r="P64" s="305"/>
      <c r="Q64" s="306"/>
      <c r="R64" s="159">
        <f>IF(Cover!C14="Yes", ROUNDUP(SUM(R58:R63),0),ROUND(SUM(R58:R63),0))</f>
        <v>0</v>
      </c>
      <c r="S64" s="144"/>
      <c r="T64" s="145"/>
      <c r="U64" s="145"/>
      <c r="V64" s="145"/>
      <c r="W64" s="145"/>
      <c r="Y64" s="108">
        <f>R64</f>
        <v>0</v>
      </c>
    </row>
    <row r="65" spans="1:25" ht="15.75" customHeight="1" x14ac:dyDescent="0.25">
      <c r="A65" s="144"/>
      <c r="B65" s="282" t="s">
        <v>53</v>
      </c>
      <c r="C65" s="283"/>
      <c r="D65" s="283"/>
      <c r="E65" s="283"/>
      <c r="F65" s="283"/>
      <c r="G65" s="283"/>
      <c r="H65" s="283"/>
      <c r="I65" s="283"/>
      <c r="J65" s="283"/>
      <c r="K65" s="283"/>
      <c r="L65" s="283"/>
      <c r="M65" s="283"/>
      <c r="N65" s="283"/>
      <c r="O65" s="283"/>
      <c r="P65" s="283"/>
      <c r="Q65" s="283"/>
      <c r="R65" s="284"/>
      <c r="S65" s="144"/>
      <c r="T65" s="145"/>
      <c r="U65" s="145"/>
      <c r="V65" s="145"/>
      <c r="W65" s="145"/>
    </row>
    <row r="66" spans="1:25" ht="39.950000000000003" customHeight="1" x14ac:dyDescent="0.25">
      <c r="A66" s="144"/>
      <c r="B66" s="328" t="s">
        <v>54</v>
      </c>
      <c r="C66" s="329"/>
      <c r="D66" s="330" t="s">
        <v>55</v>
      </c>
      <c r="E66" s="331"/>
      <c r="F66" s="331"/>
      <c r="G66" s="332"/>
      <c r="H66" s="331" t="s">
        <v>56</v>
      </c>
      <c r="I66" s="331"/>
      <c r="J66" s="331"/>
      <c r="K66" s="331"/>
      <c r="L66" s="331"/>
      <c r="M66" s="331"/>
      <c r="N66" s="331"/>
      <c r="O66" s="332"/>
      <c r="P66" s="33" t="s">
        <v>57</v>
      </c>
      <c r="Q66" s="105" t="s">
        <v>58</v>
      </c>
      <c r="R66" s="105" t="s">
        <v>41</v>
      </c>
      <c r="S66" s="144"/>
      <c r="T66" s="145"/>
      <c r="U66" s="145"/>
      <c r="V66" s="145" t="s">
        <v>59</v>
      </c>
      <c r="W66" s="145" t="s">
        <v>60</v>
      </c>
    </row>
    <row r="67" spans="1:25" ht="39.950000000000003" customHeight="1" x14ac:dyDescent="0.25">
      <c r="A67" s="144"/>
      <c r="B67" s="323"/>
      <c r="C67" s="323"/>
      <c r="D67" s="324" t="str">
        <f>IF(B67="","Select Contractor or Sub Awardee in Column B","")</f>
        <v>Select Contractor or Sub Awardee in Column B</v>
      </c>
      <c r="E67" s="324"/>
      <c r="F67" s="324"/>
      <c r="G67" s="324"/>
      <c r="H67" s="325" t="str">
        <f>IF(B67="","Select Contractor or Sub Awardee in column B to continue",0)</f>
        <v>Select Contractor or Sub Awardee in column B to continue</v>
      </c>
      <c r="I67" s="325"/>
      <c r="J67" s="325"/>
      <c r="K67" s="325"/>
      <c r="L67" s="325"/>
      <c r="M67" s="325"/>
      <c r="N67" s="325"/>
      <c r="O67" s="325"/>
      <c r="P67" s="104"/>
      <c r="Q67" s="32"/>
      <c r="R67" s="106">
        <f>ROUND(Q67*P67,2)</f>
        <v>0</v>
      </c>
      <c r="S67" s="144"/>
      <c r="T67" s="145"/>
      <c r="U67" s="146" t="str">
        <f>IF(B67="","",IF(D67="","",R67))</f>
        <v/>
      </c>
      <c r="V67" s="146" t="str">
        <f>IF(B67="","",IF(D67="","",D67))</f>
        <v/>
      </c>
      <c r="W67" s="146">
        <f>IF(B67="Contractor",0,R67)</f>
        <v>0</v>
      </c>
    </row>
    <row r="68" spans="1:25" ht="39.950000000000003" customHeight="1" x14ac:dyDescent="0.25">
      <c r="A68" s="144"/>
      <c r="B68" s="323"/>
      <c r="C68" s="323"/>
      <c r="D68" s="324" t="str">
        <f>IF(B68="","Select Contractor or Sub Awardee in Column B","")</f>
        <v>Select Contractor or Sub Awardee in Column B</v>
      </c>
      <c r="E68" s="324"/>
      <c r="F68" s="324"/>
      <c r="G68" s="324"/>
      <c r="H68" s="325" t="str">
        <f>IF(B68="","Select Contractor or Sub Awardee in column B to continue",0)</f>
        <v>Select Contractor or Sub Awardee in column B to continue</v>
      </c>
      <c r="I68" s="325"/>
      <c r="J68" s="325"/>
      <c r="K68" s="325"/>
      <c r="L68" s="325"/>
      <c r="M68" s="325"/>
      <c r="N68" s="325"/>
      <c r="O68" s="325"/>
      <c r="P68" s="104"/>
      <c r="Q68" s="32"/>
      <c r="R68" s="106">
        <f t="shared" ref="R68:R70" si="6">ROUND(Q68*P68,2)</f>
        <v>0</v>
      </c>
      <c r="S68" s="144"/>
      <c r="T68" s="145"/>
      <c r="U68" s="146" t="str">
        <f>IF(B68="","",IF(D68="","",R68))</f>
        <v/>
      </c>
      <c r="V68" s="146" t="str">
        <f>IF(B68="","",IF(D68="","",D68))</f>
        <v/>
      </c>
      <c r="W68" s="146">
        <f>IF(B68="Contractor",0,R68)</f>
        <v>0</v>
      </c>
      <c r="X68" s="146"/>
    </row>
    <row r="69" spans="1:25" ht="39.950000000000003" customHeight="1" x14ac:dyDescent="0.25">
      <c r="A69" s="144"/>
      <c r="B69" s="326"/>
      <c r="C69" s="327"/>
      <c r="D69" s="324" t="str">
        <f>IF(B69="","Select Contractor or Sub Awardee in Column B","")</f>
        <v>Select Contractor or Sub Awardee in Column B</v>
      </c>
      <c r="E69" s="324"/>
      <c r="F69" s="324"/>
      <c r="G69" s="324"/>
      <c r="H69" s="325" t="str">
        <f>IF(B69="","Select Contractor or Sub Awardee in column B to continue",0)</f>
        <v>Select Contractor or Sub Awardee in column B to continue</v>
      </c>
      <c r="I69" s="325"/>
      <c r="J69" s="325"/>
      <c r="K69" s="325"/>
      <c r="L69" s="325"/>
      <c r="M69" s="325"/>
      <c r="N69" s="325"/>
      <c r="O69" s="325"/>
      <c r="P69" s="104"/>
      <c r="Q69" s="32"/>
      <c r="R69" s="106">
        <f t="shared" si="6"/>
        <v>0</v>
      </c>
      <c r="S69" s="144"/>
      <c r="T69" s="145"/>
      <c r="U69" s="146" t="str">
        <f>IF(B69="","",IF(D69="","",R69))</f>
        <v/>
      </c>
      <c r="V69" s="146" t="str">
        <f>IF(B69="","",IF(D69="","",D69))</f>
        <v/>
      </c>
      <c r="W69" s="146">
        <f>IF(B69="Contractor",0,R69)</f>
        <v>0</v>
      </c>
    </row>
    <row r="70" spans="1:25" ht="39.950000000000003" customHeight="1" x14ac:dyDescent="0.25">
      <c r="A70" s="144"/>
      <c r="B70" s="326"/>
      <c r="C70" s="327"/>
      <c r="D70" s="324" t="str">
        <f>IF(B70="","Select Contractor or Sub Awardee in Column B","")</f>
        <v>Select Contractor or Sub Awardee in Column B</v>
      </c>
      <c r="E70" s="324"/>
      <c r="F70" s="324"/>
      <c r="G70" s="324"/>
      <c r="H70" s="325" t="str">
        <f>IF(B70="","Select Contractor or Sub Awardee in column B to continue",0)</f>
        <v>Select Contractor or Sub Awardee in column B to continue</v>
      </c>
      <c r="I70" s="325"/>
      <c r="J70" s="325"/>
      <c r="K70" s="325"/>
      <c r="L70" s="325"/>
      <c r="M70" s="325"/>
      <c r="N70" s="325"/>
      <c r="O70" s="325"/>
      <c r="P70" s="104"/>
      <c r="Q70" s="32"/>
      <c r="R70" s="106">
        <f t="shared" si="6"/>
        <v>0</v>
      </c>
      <c r="S70" s="144"/>
      <c r="T70" s="145"/>
      <c r="U70" s="146" t="str">
        <f>IF(B70="","",IF(D70="","",R70))</f>
        <v/>
      </c>
      <c r="V70" s="146" t="str">
        <f>IF(B70="","",IF(D70="","",D70))</f>
        <v/>
      </c>
      <c r="W70" s="146">
        <f>IF(B70="Contractor",0,R70)</f>
        <v>0</v>
      </c>
    </row>
    <row r="71" spans="1:25" ht="18.600000000000001" customHeight="1" x14ac:dyDescent="0.25">
      <c r="A71" s="144"/>
      <c r="B71" s="334" t="s">
        <v>61</v>
      </c>
      <c r="C71" s="335"/>
      <c r="D71" s="335"/>
      <c r="E71" s="335"/>
      <c r="F71" s="335"/>
      <c r="G71" s="335"/>
      <c r="H71" s="335"/>
      <c r="I71" s="335"/>
      <c r="J71" s="335"/>
      <c r="K71" s="335"/>
      <c r="L71" s="335"/>
      <c r="M71" s="335"/>
      <c r="N71" s="335"/>
      <c r="O71" s="335"/>
      <c r="P71" s="335"/>
      <c r="Q71" s="336"/>
      <c r="R71" s="40">
        <f>ROUND(SUM(R67:R70),0)</f>
        <v>0</v>
      </c>
      <c r="S71" s="144"/>
      <c r="T71" s="145"/>
      <c r="U71" s="146">
        <f>SUM(U67:U70)</f>
        <v>0</v>
      </c>
      <c r="V71" s="145"/>
      <c r="W71" s="145"/>
      <c r="Y71" s="108">
        <f>R71</f>
        <v>0</v>
      </c>
    </row>
    <row r="72" spans="1:25" ht="15.75" customHeight="1" x14ac:dyDescent="0.25">
      <c r="A72" s="144"/>
      <c r="B72" s="282" t="s">
        <v>62</v>
      </c>
      <c r="C72" s="283"/>
      <c r="D72" s="283"/>
      <c r="E72" s="283"/>
      <c r="F72" s="283"/>
      <c r="G72" s="283"/>
      <c r="H72" s="283"/>
      <c r="I72" s="283"/>
      <c r="J72" s="283"/>
      <c r="K72" s="283"/>
      <c r="L72" s="283"/>
      <c r="M72" s="283"/>
      <c r="N72" s="283"/>
      <c r="O72" s="283"/>
      <c r="P72" s="283"/>
      <c r="Q72" s="283"/>
      <c r="R72" s="284"/>
      <c r="S72" s="144"/>
      <c r="T72" s="145"/>
      <c r="U72" s="145"/>
      <c r="V72" s="145"/>
      <c r="W72" s="145"/>
    </row>
    <row r="73" spans="1:25" ht="39.950000000000003" customHeight="1" x14ac:dyDescent="0.25">
      <c r="A73" s="144"/>
      <c r="B73" s="337" t="s">
        <v>63</v>
      </c>
      <c r="C73" s="338"/>
      <c r="D73" s="339"/>
      <c r="E73" s="337" t="s">
        <v>64</v>
      </c>
      <c r="F73" s="338"/>
      <c r="G73" s="338"/>
      <c r="H73" s="338"/>
      <c r="I73" s="338"/>
      <c r="J73" s="338"/>
      <c r="K73" s="338"/>
      <c r="L73" s="338"/>
      <c r="M73" s="338"/>
      <c r="N73" s="338"/>
      <c r="O73" s="338"/>
      <c r="P73" s="338"/>
      <c r="Q73" s="339"/>
      <c r="R73" s="157" t="s">
        <v>41</v>
      </c>
      <c r="S73" s="144"/>
      <c r="T73" s="145"/>
      <c r="U73" s="145"/>
      <c r="V73" s="145"/>
      <c r="W73" s="145"/>
    </row>
    <row r="74" spans="1:25" ht="39.950000000000003" customHeight="1" x14ac:dyDescent="0.25">
      <c r="A74" s="144"/>
      <c r="B74" s="333"/>
      <c r="C74" s="333"/>
      <c r="D74" s="333"/>
      <c r="E74" s="308" t="str">
        <f t="shared" ref="E74:E79" si="7">IF(B74="","Select Supply Category in Column B",0)</f>
        <v>Select Supply Category in Column B</v>
      </c>
      <c r="F74" s="308"/>
      <c r="G74" s="308"/>
      <c r="H74" s="308"/>
      <c r="I74" s="308"/>
      <c r="J74" s="308"/>
      <c r="K74" s="308"/>
      <c r="L74" s="308"/>
      <c r="M74" s="308"/>
      <c r="N74" s="308"/>
      <c r="O74" s="308"/>
      <c r="P74" s="308"/>
      <c r="Q74" s="308"/>
      <c r="R74" s="127"/>
      <c r="S74" s="144"/>
      <c r="T74" s="145"/>
      <c r="U74" s="145"/>
      <c r="V74" s="145"/>
      <c r="W74" s="145"/>
    </row>
    <row r="75" spans="1:25" ht="39.950000000000003" customHeight="1" x14ac:dyDescent="0.25">
      <c r="A75" s="144"/>
      <c r="B75" s="379"/>
      <c r="C75" s="380"/>
      <c r="D75" s="381"/>
      <c r="E75" s="308" t="str">
        <f t="shared" si="7"/>
        <v>Select Supply Category in Column B</v>
      </c>
      <c r="F75" s="308"/>
      <c r="G75" s="308"/>
      <c r="H75" s="308"/>
      <c r="I75" s="308"/>
      <c r="J75" s="308"/>
      <c r="K75" s="308"/>
      <c r="L75" s="308"/>
      <c r="M75" s="308"/>
      <c r="N75" s="308"/>
      <c r="O75" s="308"/>
      <c r="P75" s="308"/>
      <c r="Q75" s="308"/>
      <c r="R75" s="127"/>
      <c r="S75" s="144"/>
      <c r="T75" s="145"/>
      <c r="U75" s="145"/>
      <c r="V75" s="145"/>
      <c r="W75" s="145"/>
    </row>
    <row r="76" spans="1:25" ht="39.950000000000003" customHeight="1" x14ac:dyDescent="0.25">
      <c r="A76" s="144"/>
      <c r="B76" s="379"/>
      <c r="C76" s="380"/>
      <c r="D76" s="381"/>
      <c r="E76" s="308" t="str">
        <f t="shared" si="7"/>
        <v>Select Supply Category in Column B</v>
      </c>
      <c r="F76" s="308"/>
      <c r="G76" s="308"/>
      <c r="H76" s="308"/>
      <c r="I76" s="308"/>
      <c r="J76" s="308"/>
      <c r="K76" s="308"/>
      <c r="L76" s="308"/>
      <c r="M76" s="308"/>
      <c r="N76" s="308"/>
      <c r="O76" s="308"/>
      <c r="P76" s="308"/>
      <c r="Q76" s="308"/>
      <c r="R76" s="127"/>
      <c r="S76" s="144"/>
      <c r="T76" s="145"/>
      <c r="U76" s="145"/>
      <c r="V76" s="145"/>
      <c r="W76" s="145"/>
    </row>
    <row r="77" spans="1:25" ht="39.950000000000003" customHeight="1" x14ac:dyDescent="0.25">
      <c r="A77" s="144"/>
      <c r="B77" s="379"/>
      <c r="C77" s="380"/>
      <c r="D77" s="381"/>
      <c r="E77" s="308" t="str">
        <f t="shared" si="7"/>
        <v>Select Supply Category in Column B</v>
      </c>
      <c r="F77" s="308"/>
      <c r="G77" s="308"/>
      <c r="H77" s="308"/>
      <c r="I77" s="308"/>
      <c r="J77" s="308"/>
      <c r="K77" s="308"/>
      <c r="L77" s="308"/>
      <c r="M77" s="308"/>
      <c r="N77" s="308"/>
      <c r="O77" s="308"/>
      <c r="P77" s="308"/>
      <c r="Q77" s="308"/>
      <c r="R77" s="127"/>
      <c r="S77" s="144"/>
      <c r="T77" s="145"/>
      <c r="U77" s="145"/>
      <c r="V77" s="145"/>
      <c r="W77" s="145"/>
    </row>
    <row r="78" spans="1:25" ht="39.950000000000003" customHeight="1" x14ac:dyDescent="0.25">
      <c r="A78" s="144"/>
      <c r="B78" s="379"/>
      <c r="C78" s="380"/>
      <c r="D78" s="381"/>
      <c r="E78" s="308" t="str">
        <f t="shared" si="7"/>
        <v>Select Supply Category in Column B</v>
      </c>
      <c r="F78" s="308"/>
      <c r="G78" s="308"/>
      <c r="H78" s="308"/>
      <c r="I78" s="308"/>
      <c r="J78" s="308"/>
      <c r="K78" s="308"/>
      <c r="L78" s="308"/>
      <c r="M78" s="308"/>
      <c r="N78" s="308"/>
      <c r="O78" s="308"/>
      <c r="P78" s="308"/>
      <c r="Q78" s="308"/>
      <c r="R78" s="127"/>
      <c r="S78" s="144"/>
      <c r="T78" s="145"/>
      <c r="U78" s="145"/>
      <c r="V78" s="145"/>
      <c r="W78" s="145"/>
    </row>
    <row r="79" spans="1:25" ht="39.950000000000003" customHeight="1" x14ac:dyDescent="0.25">
      <c r="A79" s="144"/>
      <c r="B79" s="379"/>
      <c r="C79" s="380"/>
      <c r="D79" s="381"/>
      <c r="E79" s="308" t="str">
        <f t="shared" si="7"/>
        <v>Select Supply Category in Column B</v>
      </c>
      <c r="F79" s="308"/>
      <c r="G79" s="308"/>
      <c r="H79" s="308"/>
      <c r="I79" s="308"/>
      <c r="J79" s="308"/>
      <c r="K79" s="308"/>
      <c r="L79" s="308"/>
      <c r="M79" s="308"/>
      <c r="N79" s="308"/>
      <c r="O79" s="308"/>
      <c r="P79" s="308"/>
      <c r="Q79" s="308"/>
      <c r="R79" s="127"/>
      <c r="S79" s="144"/>
      <c r="T79" s="145"/>
      <c r="U79" s="145"/>
      <c r="V79" s="145"/>
      <c r="W79" s="145"/>
    </row>
    <row r="80" spans="1:25" ht="18" customHeight="1" x14ac:dyDescent="0.25">
      <c r="A80" s="144"/>
      <c r="B80" s="304" t="s">
        <v>65</v>
      </c>
      <c r="C80" s="305"/>
      <c r="D80" s="305"/>
      <c r="E80" s="305"/>
      <c r="F80" s="305"/>
      <c r="G80" s="305"/>
      <c r="H80" s="305"/>
      <c r="I80" s="305"/>
      <c r="J80" s="305"/>
      <c r="K80" s="305"/>
      <c r="L80" s="305"/>
      <c r="M80" s="305"/>
      <c r="N80" s="305"/>
      <c r="O80" s="305"/>
      <c r="P80" s="305"/>
      <c r="Q80" s="306"/>
      <c r="R80" s="128">
        <f>ROUND(SUM(R74:R79),0)</f>
        <v>0</v>
      </c>
      <c r="S80" s="144"/>
      <c r="T80" s="145"/>
      <c r="U80" s="145"/>
      <c r="V80" s="145"/>
      <c r="W80" s="145"/>
      <c r="Y80" s="108">
        <f>R80</f>
        <v>0</v>
      </c>
    </row>
    <row r="81" spans="1:25" ht="15.75" customHeight="1" x14ac:dyDescent="0.25">
      <c r="A81" s="144"/>
      <c r="B81" s="307" t="s">
        <v>66</v>
      </c>
      <c r="C81" s="302"/>
      <c r="D81" s="302"/>
      <c r="E81" s="302"/>
      <c r="F81" s="302"/>
      <c r="G81" s="302"/>
      <c r="H81" s="302"/>
      <c r="I81" s="302"/>
      <c r="J81" s="302"/>
      <c r="K81" s="302"/>
      <c r="L81" s="302"/>
      <c r="M81" s="302"/>
      <c r="N81" s="302"/>
      <c r="O81" s="302"/>
      <c r="P81" s="302"/>
      <c r="Q81" s="302"/>
      <c r="R81" s="303"/>
      <c r="S81" s="144"/>
      <c r="T81" s="145"/>
      <c r="U81" s="145"/>
      <c r="V81" s="145"/>
      <c r="W81" s="145"/>
    </row>
    <row r="82" spans="1:25" ht="39.950000000000003" customHeight="1" x14ac:dyDescent="0.25">
      <c r="A82" s="144"/>
      <c r="B82" s="340" t="s">
        <v>63</v>
      </c>
      <c r="C82" s="341"/>
      <c r="D82" s="342"/>
      <c r="E82" s="343" t="s">
        <v>67</v>
      </c>
      <c r="F82" s="343"/>
      <c r="G82" s="343"/>
      <c r="H82" s="343" t="s">
        <v>68</v>
      </c>
      <c r="I82" s="343"/>
      <c r="J82" s="343"/>
      <c r="K82" s="343"/>
      <c r="L82" s="343"/>
      <c r="M82" s="343"/>
      <c r="N82" s="343"/>
      <c r="O82" s="343"/>
      <c r="P82" s="143" t="s">
        <v>69</v>
      </c>
      <c r="Q82" s="143" t="s">
        <v>70</v>
      </c>
      <c r="R82" s="38" t="s">
        <v>45</v>
      </c>
      <c r="S82" s="144"/>
      <c r="T82" s="145"/>
      <c r="U82" s="145"/>
      <c r="V82" s="145"/>
      <c r="W82" s="145"/>
    </row>
    <row r="83" spans="1:25" ht="39.950000000000003" customHeight="1" x14ac:dyDescent="0.25">
      <c r="A83" s="144"/>
      <c r="B83" s="344"/>
      <c r="C83" s="345"/>
      <c r="D83" s="346"/>
      <c r="E83" s="347" t="str">
        <f t="shared" ref="E83" si="8">IF(B83="","Select Category in Column B",0)</f>
        <v>Select Category in Column B</v>
      </c>
      <c r="F83" s="348"/>
      <c r="G83" s="349"/>
      <c r="H83" s="347" t="s">
        <v>99</v>
      </c>
      <c r="I83" s="348"/>
      <c r="J83" s="348"/>
      <c r="K83" s="348"/>
      <c r="L83" s="348"/>
      <c r="M83" s="348"/>
      <c r="N83" s="348"/>
      <c r="O83" s="349"/>
      <c r="P83" s="149"/>
      <c r="Q83" s="151"/>
      <c r="R83" s="40">
        <f>ROUND(Q83*P83,2)</f>
        <v>0</v>
      </c>
      <c r="S83" s="144"/>
      <c r="T83" s="145"/>
      <c r="U83" s="229">
        <f>IF(OR(B83='DROP-DOWNS'!$G$8,B83='DROP-DOWNS'!$G$9,B83='DROP-DOWNS'!$G$10,B83='DROP-DOWNS'!$G$11),R83,0)</f>
        <v>0</v>
      </c>
      <c r="V83" s="142"/>
      <c r="W83" s="145"/>
    </row>
    <row r="84" spans="1:25" ht="39.950000000000003" customHeight="1" x14ac:dyDescent="0.25">
      <c r="A84" s="144"/>
      <c r="B84" s="344"/>
      <c r="C84" s="345"/>
      <c r="D84" s="346"/>
      <c r="E84" s="347" t="str">
        <f t="shared" ref="E84:E89" si="9">IF(B84="","Select Category in Column B",0)</f>
        <v>Select Category in Column B</v>
      </c>
      <c r="F84" s="348"/>
      <c r="G84" s="349"/>
      <c r="H84" s="347" t="str">
        <f t="shared" ref="H84:H89" si="10">IF(B84="","Select Category in Column B",0)</f>
        <v>Select Category in Column B</v>
      </c>
      <c r="I84" s="348"/>
      <c r="J84" s="348"/>
      <c r="K84" s="348"/>
      <c r="L84" s="348"/>
      <c r="M84" s="348"/>
      <c r="N84" s="348"/>
      <c r="O84" s="349"/>
      <c r="P84" s="149"/>
      <c r="Q84" s="151"/>
      <c r="R84" s="40">
        <f t="shared" ref="R84:R86" si="11">ROUND(Q84*P84,2)</f>
        <v>0</v>
      </c>
      <c r="S84" s="144"/>
      <c r="T84" s="145"/>
      <c r="U84" s="229">
        <f>IF(OR(B84='DROP-DOWNS'!$G$8,B84='DROP-DOWNS'!$G$9,B84='DROP-DOWNS'!$G$10,B84='DROP-DOWNS'!$G$11),R84,0)</f>
        <v>0</v>
      </c>
      <c r="V84" s="142"/>
      <c r="W84" s="145"/>
    </row>
    <row r="85" spans="1:25" ht="39.950000000000003" customHeight="1" x14ac:dyDescent="0.25">
      <c r="A85" s="144"/>
      <c r="B85" s="344"/>
      <c r="C85" s="345"/>
      <c r="D85" s="346"/>
      <c r="E85" s="347" t="str">
        <f t="shared" si="9"/>
        <v>Select Category in Column B</v>
      </c>
      <c r="F85" s="348"/>
      <c r="G85" s="349"/>
      <c r="H85" s="347" t="str">
        <f t="shared" si="10"/>
        <v>Select Category in Column B</v>
      </c>
      <c r="I85" s="348"/>
      <c r="J85" s="348"/>
      <c r="K85" s="348"/>
      <c r="L85" s="348"/>
      <c r="M85" s="348"/>
      <c r="N85" s="348"/>
      <c r="O85" s="349"/>
      <c r="P85" s="139"/>
      <c r="Q85" s="151"/>
      <c r="R85" s="40">
        <f t="shared" si="11"/>
        <v>0</v>
      </c>
      <c r="S85" s="144"/>
      <c r="T85" s="145"/>
      <c r="U85" s="229">
        <f>IF(OR(B85='DROP-DOWNS'!$G$8,B85='DROP-DOWNS'!$G$9,B85='DROP-DOWNS'!$G$10,B85='DROP-DOWNS'!$G$11),R85,0)</f>
        <v>0</v>
      </c>
      <c r="V85" s="142"/>
      <c r="W85" s="145"/>
    </row>
    <row r="86" spans="1:25" ht="39.950000000000003" customHeight="1" x14ac:dyDescent="0.25">
      <c r="A86" s="144"/>
      <c r="B86" s="344"/>
      <c r="C86" s="345"/>
      <c r="D86" s="346"/>
      <c r="E86" s="347" t="str">
        <f t="shared" si="9"/>
        <v>Select Category in Column B</v>
      </c>
      <c r="F86" s="348"/>
      <c r="G86" s="349"/>
      <c r="H86" s="347" t="str">
        <f t="shared" si="10"/>
        <v>Select Category in Column B</v>
      </c>
      <c r="I86" s="348"/>
      <c r="J86" s="348"/>
      <c r="K86" s="348"/>
      <c r="L86" s="348"/>
      <c r="M86" s="348"/>
      <c r="N86" s="348"/>
      <c r="O86" s="349"/>
      <c r="P86" s="139"/>
      <c r="Q86" s="151"/>
      <c r="R86" s="40">
        <f t="shared" si="11"/>
        <v>0</v>
      </c>
      <c r="S86" s="144"/>
      <c r="T86" s="145"/>
      <c r="U86" s="229">
        <f>IF(OR(B86='DROP-DOWNS'!$G$8,B86='DROP-DOWNS'!$G$9,B86='DROP-DOWNS'!$G$10,B86='DROP-DOWNS'!$G$11),R86,0)</f>
        <v>0</v>
      </c>
      <c r="V86" s="142"/>
      <c r="W86" s="145"/>
    </row>
    <row r="87" spans="1:25" ht="39.950000000000003" hidden="1" customHeight="1" x14ac:dyDescent="0.25">
      <c r="A87" s="144"/>
      <c r="B87" s="344"/>
      <c r="C87" s="345"/>
      <c r="D87" s="346"/>
      <c r="E87" s="347" t="str">
        <f t="shared" si="9"/>
        <v>Select Category in Column B</v>
      </c>
      <c r="F87" s="348"/>
      <c r="G87" s="349"/>
      <c r="H87" s="347" t="str">
        <f t="shared" si="10"/>
        <v>Select Category in Column B</v>
      </c>
      <c r="I87" s="348"/>
      <c r="J87" s="348"/>
      <c r="K87" s="348"/>
      <c r="L87" s="348"/>
      <c r="M87" s="348"/>
      <c r="N87" s="348"/>
      <c r="O87" s="349"/>
      <c r="P87" s="149"/>
      <c r="Q87" s="151"/>
      <c r="R87" s="40">
        <f t="shared" ref="R87:R89" si="12">ROUND(Q87*P87,0)</f>
        <v>0</v>
      </c>
      <c r="S87" s="144"/>
      <c r="T87" s="145"/>
      <c r="U87" s="146" t="e">
        <f>IF(OR(B87=#REF!,B87=#REF!,B87=#REF!,B87=#REF!),R87,0)</f>
        <v>#REF!</v>
      </c>
      <c r="V87" s="142"/>
      <c r="W87" s="145"/>
    </row>
    <row r="88" spans="1:25" ht="39.950000000000003" hidden="1" customHeight="1" x14ac:dyDescent="0.25">
      <c r="A88" s="144"/>
      <c r="B88" s="344"/>
      <c r="C88" s="345"/>
      <c r="D88" s="346"/>
      <c r="E88" s="347" t="str">
        <f t="shared" si="9"/>
        <v>Select Category in Column B</v>
      </c>
      <c r="F88" s="348"/>
      <c r="G88" s="349"/>
      <c r="H88" s="347" t="str">
        <f t="shared" si="10"/>
        <v>Select Category in Column B</v>
      </c>
      <c r="I88" s="348"/>
      <c r="J88" s="348"/>
      <c r="K88" s="348"/>
      <c r="L88" s="348"/>
      <c r="M88" s="348"/>
      <c r="N88" s="348"/>
      <c r="O88" s="349"/>
      <c r="P88" s="139"/>
      <c r="Q88" s="151"/>
      <c r="R88" s="40">
        <f t="shared" si="12"/>
        <v>0</v>
      </c>
      <c r="S88" s="144"/>
      <c r="T88" s="145"/>
      <c r="U88" s="146" t="e">
        <f>IF(OR(B88=#REF!,B88=#REF!,B88=#REF!,B88=#REF!),R88,0)</f>
        <v>#REF!</v>
      </c>
      <c r="V88" s="142"/>
      <c r="W88" s="145"/>
    </row>
    <row r="89" spans="1:25" ht="39.950000000000003" hidden="1" customHeight="1" x14ac:dyDescent="0.25">
      <c r="A89" s="144"/>
      <c r="B89" s="344"/>
      <c r="C89" s="345"/>
      <c r="D89" s="346" t="str">
        <f>IF(B89="","Select Travel Category in Column B.",0)</f>
        <v>Select Travel Category in Column B.</v>
      </c>
      <c r="E89" s="347" t="str">
        <f t="shared" si="9"/>
        <v>Select Category in Column B</v>
      </c>
      <c r="F89" s="348"/>
      <c r="G89" s="349"/>
      <c r="H89" s="347" t="str">
        <f t="shared" si="10"/>
        <v>Select Category in Column B</v>
      </c>
      <c r="I89" s="348"/>
      <c r="J89" s="348"/>
      <c r="K89" s="348"/>
      <c r="L89" s="348"/>
      <c r="M89" s="348"/>
      <c r="N89" s="348"/>
      <c r="O89" s="349"/>
      <c r="P89" s="139"/>
      <c r="Q89" s="151"/>
      <c r="R89" s="40">
        <f t="shared" si="12"/>
        <v>0</v>
      </c>
      <c r="S89" s="144"/>
      <c r="T89" s="145"/>
      <c r="U89" s="146" t="e">
        <f>IF(OR(B89=#REF!,B89=#REF!,B89=#REF!,B89=#REF!),R89,0)</f>
        <v>#REF!</v>
      </c>
      <c r="V89" s="142"/>
      <c r="W89" s="145"/>
    </row>
    <row r="90" spans="1:25" ht="18" customHeight="1" x14ac:dyDescent="0.25">
      <c r="A90" s="144"/>
      <c r="B90" s="304" t="s">
        <v>71</v>
      </c>
      <c r="C90" s="305"/>
      <c r="D90" s="305"/>
      <c r="E90" s="305"/>
      <c r="F90" s="305"/>
      <c r="G90" s="305"/>
      <c r="H90" s="305"/>
      <c r="I90" s="305"/>
      <c r="J90" s="305"/>
      <c r="K90" s="305"/>
      <c r="L90" s="305"/>
      <c r="M90" s="305"/>
      <c r="N90" s="305"/>
      <c r="O90" s="305"/>
      <c r="P90" s="305"/>
      <c r="Q90" s="306"/>
      <c r="R90" s="128">
        <f>ROUND(SUM(R83:R89),0)</f>
        <v>0</v>
      </c>
      <c r="S90" s="144"/>
      <c r="T90" s="145"/>
      <c r="U90" s="129">
        <f>SUM(U83:U86)</f>
        <v>0</v>
      </c>
      <c r="V90" s="142"/>
      <c r="W90" s="145"/>
      <c r="Y90" s="108">
        <f>R90</f>
        <v>0</v>
      </c>
    </row>
    <row r="91" spans="1:25" ht="15.75" customHeight="1" x14ac:dyDescent="0.25">
      <c r="A91" s="144"/>
      <c r="B91" s="307" t="s">
        <v>72</v>
      </c>
      <c r="C91" s="302"/>
      <c r="D91" s="302"/>
      <c r="E91" s="302"/>
      <c r="F91" s="302"/>
      <c r="G91" s="302"/>
      <c r="H91" s="302"/>
      <c r="I91" s="302"/>
      <c r="J91" s="302"/>
      <c r="K91" s="302"/>
      <c r="L91" s="302"/>
      <c r="M91" s="302"/>
      <c r="N91" s="302"/>
      <c r="O91" s="302"/>
      <c r="P91" s="302"/>
      <c r="Q91" s="302"/>
      <c r="R91" s="303"/>
      <c r="S91" s="144"/>
      <c r="T91" s="145"/>
      <c r="U91" s="145"/>
      <c r="V91" s="142"/>
      <c r="W91" s="145"/>
    </row>
    <row r="92" spans="1:25" ht="39.950000000000003" customHeight="1" x14ac:dyDescent="0.25">
      <c r="A92" s="144"/>
      <c r="B92" s="350" t="s">
        <v>73</v>
      </c>
      <c r="C92" s="351"/>
      <c r="D92" s="352"/>
      <c r="E92" s="350" t="s">
        <v>74</v>
      </c>
      <c r="F92" s="351"/>
      <c r="G92" s="351"/>
      <c r="H92" s="351"/>
      <c r="I92" s="351"/>
      <c r="J92" s="351"/>
      <c r="K92" s="351"/>
      <c r="L92" s="351"/>
      <c r="M92" s="351"/>
      <c r="N92" s="351"/>
      <c r="O92" s="351"/>
      <c r="P92" s="351"/>
      <c r="Q92" s="351"/>
      <c r="R92" s="352"/>
      <c r="S92" s="144"/>
      <c r="T92" s="145"/>
      <c r="U92" s="145"/>
      <c r="V92" s="142"/>
      <c r="W92" s="145"/>
    </row>
    <row r="93" spans="1:25" ht="39.950000000000003" customHeight="1" x14ac:dyDescent="0.25">
      <c r="A93" s="144"/>
      <c r="B93" s="333"/>
      <c r="C93" s="333"/>
      <c r="D93" s="333"/>
      <c r="E93" s="308" t="str">
        <f t="shared" ref="E93:E98" si="13">IF(B93="","Select Category in Column B",0)</f>
        <v>Select Category in Column B</v>
      </c>
      <c r="F93" s="308"/>
      <c r="G93" s="308"/>
      <c r="H93" s="308"/>
      <c r="I93" s="308"/>
      <c r="J93" s="308"/>
      <c r="K93" s="308"/>
      <c r="L93" s="308"/>
      <c r="M93" s="308"/>
      <c r="N93" s="308"/>
      <c r="O93" s="308"/>
      <c r="P93" s="308"/>
      <c r="Q93" s="308"/>
      <c r="R93" s="127"/>
      <c r="S93" s="144"/>
      <c r="T93" s="145"/>
      <c r="U93" s="145"/>
      <c r="V93" s="142"/>
      <c r="W93" s="145"/>
    </row>
    <row r="94" spans="1:25" ht="39.950000000000003" customHeight="1" x14ac:dyDescent="0.25">
      <c r="A94" s="144"/>
      <c r="B94" s="333"/>
      <c r="C94" s="333"/>
      <c r="D94" s="333"/>
      <c r="E94" s="308" t="str">
        <f t="shared" si="13"/>
        <v>Select Category in Column B</v>
      </c>
      <c r="F94" s="308"/>
      <c r="G94" s="308"/>
      <c r="H94" s="308"/>
      <c r="I94" s="308"/>
      <c r="J94" s="308"/>
      <c r="K94" s="308"/>
      <c r="L94" s="308"/>
      <c r="M94" s="308"/>
      <c r="N94" s="308"/>
      <c r="O94" s="308"/>
      <c r="P94" s="308"/>
      <c r="Q94" s="308"/>
      <c r="R94" s="127"/>
      <c r="S94" s="144"/>
      <c r="T94" s="145"/>
      <c r="U94" s="145"/>
      <c r="V94" s="142"/>
      <c r="W94" s="145"/>
    </row>
    <row r="95" spans="1:25" ht="39.950000000000003" customHeight="1" x14ac:dyDescent="0.25">
      <c r="A95" s="144"/>
      <c r="B95" s="333"/>
      <c r="C95" s="333"/>
      <c r="D95" s="333"/>
      <c r="E95" s="308" t="str">
        <f t="shared" si="13"/>
        <v>Select Category in Column B</v>
      </c>
      <c r="F95" s="308"/>
      <c r="G95" s="308"/>
      <c r="H95" s="308"/>
      <c r="I95" s="308"/>
      <c r="J95" s="308"/>
      <c r="K95" s="308"/>
      <c r="L95" s="308"/>
      <c r="M95" s="308"/>
      <c r="N95" s="308"/>
      <c r="O95" s="308"/>
      <c r="P95" s="308"/>
      <c r="Q95" s="308"/>
      <c r="R95" s="127"/>
      <c r="S95" s="144"/>
      <c r="T95" s="145"/>
      <c r="U95" s="145"/>
      <c r="V95" s="142"/>
      <c r="W95" s="145"/>
    </row>
    <row r="96" spans="1:25" ht="39.950000000000003" customHeight="1" x14ac:dyDescent="0.25">
      <c r="A96" s="144"/>
      <c r="B96" s="333"/>
      <c r="C96" s="333"/>
      <c r="D96" s="333"/>
      <c r="E96" s="308" t="str">
        <f t="shared" si="13"/>
        <v>Select Category in Column B</v>
      </c>
      <c r="F96" s="308"/>
      <c r="G96" s="308"/>
      <c r="H96" s="308"/>
      <c r="I96" s="308"/>
      <c r="J96" s="308"/>
      <c r="K96" s="308"/>
      <c r="L96" s="308"/>
      <c r="M96" s="308"/>
      <c r="N96" s="308"/>
      <c r="O96" s="308"/>
      <c r="P96" s="308"/>
      <c r="Q96" s="308"/>
      <c r="R96" s="127"/>
      <c r="S96" s="144"/>
      <c r="T96" s="145"/>
      <c r="U96" s="145"/>
      <c r="V96" s="145"/>
      <c r="W96" s="145"/>
    </row>
    <row r="97" spans="1:25" ht="39.950000000000003" customHeight="1" x14ac:dyDescent="0.25">
      <c r="A97" s="144"/>
      <c r="B97" s="333"/>
      <c r="C97" s="333"/>
      <c r="D97" s="333"/>
      <c r="E97" s="308" t="str">
        <f t="shared" si="13"/>
        <v>Select Category in Column B</v>
      </c>
      <c r="F97" s="308"/>
      <c r="G97" s="308"/>
      <c r="H97" s="308"/>
      <c r="I97" s="308"/>
      <c r="J97" s="308"/>
      <c r="K97" s="308"/>
      <c r="L97" s="308"/>
      <c r="M97" s="308"/>
      <c r="N97" s="308"/>
      <c r="O97" s="308"/>
      <c r="P97" s="308"/>
      <c r="Q97" s="308"/>
      <c r="R97" s="127"/>
      <c r="S97" s="144"/>
      <c r="T97" s="145"/>
      <c r="U97" s="145"/>
      <c r="V97" s="145"/>
      <c r="W97" s="145"/>
    </row>
    <row r="98" spans="1:25" ht="39.950000000000003" customHeight="1" x14ac:dyDescent="0.25">
      <c r="A98" s="144"/>
      <c r="B98" s="333"/>
      <c r="C98" s="333"/>
      <c r="D98" s="333"/>
      <c r="E98" s="308" t="str">
        <f t="shared" si="13"/>
        <v>Select Category in Column B</v>
      </c>
      <c r="F98" s="308"/>
      <c r="G98" s="308"/>
      <c r="H98" s="308"/>
      <c r="I98" s="308"/>
      <c r="J98" s="308"/>
      <c r="K98" s="308"/>
      <c r="L98" s="308"/>
      <c r="M98" s="308"/>
      <c r="N98" s="308"/>
      <c r="O98" s="308"/>
      <c r="P98" s="308"/>
      <c r="Q98" s="308"/>
      <c r="R98" s="127"/>
      <c r="S98" s="144"/>
      <c r="T98" s="145"/>
      <c r="U98" s="145"/>
      <c r="V98" s="145"/>
      <c r="W98" s="145"/>
    </row>
    <row r="99" spans="1:25" ht="19.350000000000001" customHeight="1" x14ac:dyDescent="0.25">
      <c r="A99" s="144"/>
      <c r="B99" s="304" t="s">
        <v>75</v>
      </c>
      <c r="C99" s="305"/>
      <c r="D99" s="305"/>
      <c r="E99" s="305"/>
      <c r="F99" s="305"/>
      <c r="G99" s="305"/>
      <c r="H99" s="305"/>
      <c r="I99" s="305"/>
      <c r="J99" s="305"/>
      <c r="K99" s="305"/>
      <c r="L99" s="305"/>
      <c r="M99" s="305"/>
      <c r="N99" s="305"/>
      <c r="O99" s="305"/>
      <c r="P99" s="305"/>
      <c r="Q99" s="306"/>
      <c r="R99" s="128">
        <f>ROUND(SUM(R93:R98),0)</f>
        <v>0</v>
      </c>
      <c r="S99" s="144"/>
      <c r="T99" s="145"/>
      <c r="U99" s="145"/>
      <c r="V99" s="145"/>
      <c r="W99" s="145"/>
      <c r="Y99" s="108">
        <f>R99</f>
        <v>0</v>
      </c>
    </row>
    <row r="100" spans="1:25" ht="15.75" customHeight="1" x14ac:dyDescent="0.25">
      <c r="A100" s="144"/>
      <c r="B100" s="353" t="s">
        <v>76</v>
      </c>
      <c r="C100" s="354"/>
      <c r="D100" s="354"/>
      <c r="E100" s="354"/>
      <c r="F100" s="354"/>
      <c r="G100" s="354"/>
      <c r="H100" s="354"/>
      <c r="I100" s="354"/>
      <c r="J100" s="354"/>
      <c r="K100" s="354"/>
      <c r="L100" s="354"/>
      <c r="M100" s="354"/>
      <c r="N100" s="354"/>
      <c r="O100" s="354"/>
      <c r="P100" s="354"/>
      <c r="Q100" s="354"/>
      <c r="R100" s="303"/>
      <c r="S100" s="144"/>
      <c r="T100" s="145"/>
      <c r="U100" s="145"/>
      <c r="V100" s="145"/>
      <c r="W100" s="145"/>
      <c r="X100" s="145"/>
    </row>
    <row r="101" spans="1:25" ht="15.75" customHeight="1" x14ac:dyDescent="0.25">
      <c r="A101" s="144"/>
      <c r="B101" s="181"/>
      <c r="C101" s="182"/>
      <c r="D101" s="182"/>
      <c r="E101" s="182"/>
      <c r="F101" s="182"/>
      <c r="G101" s="182"/>
      <c r="H101" s="182"/>
      <c r="I101" s="182"/>
      <c r="J101" s="182"/>
      <c r="K101" s="182"/>
      <c r="L101" s="182"/>
      <c r="M101" s="182"/>
      <c r="N101" s="182"/>
      <c r="O101" s="182"/>
      <c r="P101" s="182"/>
      <c r="Q101" s="183"/>
      <c r="R101" s="184"/>
      <c r="S101" s="144"/>
      <c r="T101" s="145"/>
      <c r="U101" s="145"/>
      <c r="V101" s="145"/>
      <c r="W101" s="145"/>
      <c r="X101" s="145"/>
    </row>
    <row r="102" spans="1:25" ht="15.6" customHeight="1" x14ac:dyDescent="0.25">
      <c r="A102" s="144"/>
      <c r="B102" s="185"/>
      <c r="C102" s="364" t="s">
        <v>77</v>
      </c>
      <c r="D102" s="364"/>
      <c r="E102" s="364"/>
      <c r="F102" s="364"/>
      <c r="G102" s="364"/>
      <c r="H102" s="256"/>
      <c r="I102" s="365" t="s">
        <v>78</v>
      </c>
      <c r="J102" s="366"/>
      <c r="K102" s="366"/>
      <c r="L102" s="366"/>
      <c r="M102" s="366"/>
      <c r="N102" s="254"/>
      <c r="O102" s="371" t="str">
        <f>IF(Cover!C13="", "Enter IDC Rate on Cover Page",Cover!C13)</f>
        <v>Enter IDC Rate on Cover Page</v>
      </c>
      <c r="P102" s="372"/>
      <c r="Q102" s="186"/>
      <c r="R102" s="187"/>
      <c r="S102" s="144"/>
      <c r="T102" s="145"/>
      <c r="U102" s="147" t="str">
        <f>O102</f>
        <v>Enter IDC Rate on Cover Page</v>
      </c>
      <c r="V102" s="145"/>
      <c r="W102" s="145"/>
      <c r="X102" s="145"/>
    </row>
    <row r="103" spans="1:25" ht="14.1" hidden="1" customHeight="1" x14ac:dyDescent="0.25">
      <c r="A103" s="144"/>
      <c r="B103" s="185"/>
      <c r="C103" s="182"/>
      <c r="D103" s="182"/>
      <c r="E103" s="182"/>
      <c r="F103" s="182"/>
      <c r="G103" s="182"/>
      <c r="H103" s="256"/>
      <c r="I103" s="373" t="s">
        <v>79</v>
      </c>
      <c r="J103" s="369"/>
      <c r="K103" s="369"/>
      <c r="L103" s="369"/>
      <c r="M103" s="369"/>
      <c r="N103" s="255"/>
      <c r="O103" s="374">
        <f>(R99+R90+R80+R71+R64+R55+R50+R42+R14)-F126</f>
        <v>0</v>
      </c>
      <c r="P103" s="375"/>
      <c r="Q103" s="186"/>
      <c r="R103" s="187"/>
      <c r="S103" s="144"/>
      <c r="T103" s="145"/>
      <c r="U103" s="145"/>
      <c r="V103" s="145"/>
      <c r="W103" s="145"/>
      <c r="X103" s="145"/>
    </row>
    <row r="104" spans="1:25" ht="14.1" hidden="1" customHeight="1" x14ac:dyDescent="0.25">
      <c r="A104" s="144"/>
      <c r="B104" s="185" t="s">
        <v>80</v>
      </c>
      <c r="C104" s="188"/>
      <c r="D104" s="188"/>
      <c r="E104" s="188"/>
      <c r="F104" s="188"/>
      <c r="G104" s="189"/>
      <c r="H104" s="256"/>
      <c r="I104" s="257"/>
      <c r="J104" s="255"/>
      <c r="K104" s="255"/>
      <c r="L104" s="255"/>
      <c r="M104" s="255"/>
      <c r="N104" s="255"/>
      <c r="O104" s="376" t="e">
        <f>(O102+1)*O103</f>
        <v>#VALUE!</v>
      </c>
      <c r="P104" s="375"/>
      <c r="Q104" s="186"/>
      <c r="R104" s="187"/>
      <c r="S104" s="144"/>
      <c r="T104" s="145"/>
      <c r="U104" s="145"/>
      <c r="V104" s="145"/>
      <c r="W104" s="145"/>
      <c r="X104" s="145"/>
    </row>
    <row r="105" spans="1:25" ht="15.75" customHeight="1" x14ac:dyDescent="0.25">
      <c r="A105" s="144"/>
      <c r="B105" s="185"/>
      <c r="C105" s="364" t="s">
        <v>81</v>
      </c>
      <c r="D105" s="364"/>
      <c r="E105" s="364"/>
      <c r="F105" s="364"/>
      <c r="G105" s="190">
        <f>F120</f>
        <v>0</v>
      </c>
      <c r="H105" s="256"/>
      <c r="I105" s="182"/>
      <c r="J105" s="182"/>
      <c r="K105" s="182"/>
      <c r="L105" s="182"/>
      <c r="M105" s="182"/>
      <c r="N105" s="182"/>
      <c r="O105" s="182"/>
      <c r="P105" s="182"/>
      <c r="Q105" s="186"/>
      <c r="R105" s="187"/>
      <c r="S105" s="144"/>
      <c r="T105" s="145"/>
      <c r="U105" s="145"/>
      <c r="V105" s="145"/>
      <c r="W105" s="145"/>
      <c r="X105" s="145"/>
    </row>
    <row r="106" spans="1:25" ht="15.75" customHeight="1" x14ac:dyDescent="0.25">
      <c r="A106" s="144"/>
      <c r="B106" s="185"/>
      <c r="C106" s="364" t="s">
        <v>82</v>
      </c>
      <c r="D106" s="364"/>
      <c r="E106" s="364"/>
      <c r="F106" s="364"/>
      <c r="G106" s="190">
        <f>F121+F122+F123+F124</f>
        <v>0</v>
      </c>
      <c r="H106" s="256"/>
      <c r="I106" s="191"/>
      <c r="J106" s="191"/>
      <c r="K106" s="191"/>
      <c r="L106" s="191"/>
      <c r="M106" s="191"/>
      <c r="N106" s="191"/>
      <c r="O106" s="191"/>
      <c r="P106" s="191"/>
      <c r="Q106" s="186"/>
      <c r="R106" s="187"/>
      <c r="S106" s="144"/>
      <c r="T106" s="145"/>
      <c r="U106" s="145"/>
      <c r="V106" s="145"/>
      <c r="W106" s="145"/>
      <c r="X106" s="145"/>
    </row>
    <row r="107" spans="1:25" ht="15.75" customHeight="1" x14ac:dyDescent="0.25">
      <c r="A107" s="144"/>
      <c r="B107" s="185"/>
      <c r="C107" s="364" t="s">
        <v>83</v>
      </c>
      <c r="D107" s="364"/>
      <c r="E107" s="364"/>
      <c r="F107" s="364"/>
      <c r="G107" s="190">
        <f>R113</f>
        <v>0</v>
      </c>
      <c r="H107" s="256"/>
      <c r="I107" s="365" t="s">
        <v>84</v>
      </c>
      <c r="J107" s="366"/>
      <c r="K107" s="366"/>
      <c r="L107" s="366"/>
      <c r="M107" s="366"/>
      <c r="N107" s="254"/>
      <c r="O107" s="367">
        <f>'GRANT SUMMARY'!J40</f>
        <v>0</v>
      </c>
      <c r="P107" s="368"/>
      <c r="Q107" s="186"/>
      <c r="R107" s="187"/>
      <c r="S107" s="144"/>
      <c r="T107" s="145"/>
      <c r="U107" s="145"/>
      <c r="V107" s="145"/>
      <c r="W107" s="145"/>
      <c r="X107" s="145"/>
    </row>
    <row r="108" spans="1:25" ht="16.5" customHeight="1" x14ac:dyDescent="0.25">
      <c r="A108" s="144"/>
      <c r="B108" s="185"/>
      <c r="C108" s="256"/>
      <c r="D108" s="369"/>
      <c r="E108" s="369"/>
      <c r="F108" s="369"/>
      <c r="G108" s="256"/>
      <c r="H108" s="256"/>
      <c r="I108" s="256"/>
      <c r="J108" s="256"/>
      <c r="K108" s="256"/>
      <c r="L108" s="256"/>
      <c r="M108" s="370"/>
      <c r="N108" s="370"/>
      <c r="O108" s="370"/>
      <c r="P108" s="370"/>
      <c r="Q108" s="370"/>
      <c r="R108" s="192" t="s">
        <v>45</v>
      </c>
      <c r="S108" s="144"/>
      <c r="T108" s="145"/>
      <c r="U108" s="145"/>
      <c r="V108" s="145"/>
      <c r="W108" s="145"/>
      <c r="X108" s="145"/>
    </row>
    <row r="109" spans="1:25" x14ac:dyDescent="0.25">
      <c r="A109" s="144"/>
      <c r="B109" s="253"/>
      <c r="C109" s="305"/>
      <c r="D109" s="305"/>
      <c r="E109" s="305"/>
      <c r="F109" s="251"/>
      <c r="G109" s="251"/>
      <c r="H109" s="251"/>
      <c r="I109" s="305" t="s">
        <v>85</v>
      </c>
      <c r="J109" s="305"/>
      <c r="K109" s="305"/>
      <c r="L109" s="305"/>
      <c r="M109" s="305"/>
      <c r="N109" s="305"/>
      <c r="O109" s="305"/>
      <c r="P109" s="305"/>
      <c r="Q109" s="306"/>
      <c r="R109" s="130"/>
      <c r="S109" s="144"/>
      <c r="T109" s="145"/>
      <c r="U109" s="145"/>
      <c r="V109" s="145"/>
      <c r="W109" s="145"/>
      <c r="X109" s="145"/>
      <c r="Y109" s="108">
        <f>R109</f>
        <v>0</v>
      </c>
    </row>
    <row r="110" spans="1:25" ht="15.75" customHeight="1" x14ac:dyDescent="0.25">
      <c r="A110" s="144"/>
      <c r="B110" s="353" t="s">
        <v>86</v>
      </c>
      <c r="C110" s="354"/>
      <c r="D110" s="354"/>
      <c r="E110" s="354"/>
      <c r="F110" s="354"/>
      <c r="G110" s="354"/>
      <c r="H110" s="354"/>
      <c r="I110" s="354"/>
      <c r="J110" s="354"/>
      <c r="K110" s="354"/>
      <c r="L110" s="354"/>
      <c r="M110" s="354"/>
      <c r="N110" s="354"/>
      <c r="O110" s="354"/>
      <c r="P110" s="354"/>
      <c r="Q110" s="354"/>
      <c r="R110" s="258"/>
      <c r="S110" s="144"/>
      <c r="T110" s="145"/>
      <c r="U110" s="145"/>
      <c r="V110" s="145"/>
      <c r="W110" s="145"/>
    </row>
    <row r="111" spans="1:25" ht="39.950000000000003" customHeight="1" x14ac:dyDescent="0.25">
      <c r="A111" s="144"/>
      <c r="B111" s="358" t="s">
        <v>87</v>
      </c>
      <c r="C111" s="359"/>
      <c r="D111" s="359"/>
      <c r="E111" s="359"/>
      <c r="F111" s="359"/>
      <c r="G111" s="359"/>
      <c r="H111" s="359"/>
      <c r="I111" s="359"/>
      <c r="J111" s="359"/>
      <c r="K111" s="359"/>
      <c r="L111" s="359"/>
      <c r="M111" s="359"/>
      <c r="N111" s="359"/>
      <c r="O111" s="359"/>
      <c r="P111" s="359"/>
      <c r="Q111" s="360"/>
      <c r="R111" s="252" t="s">
        <v>45</v>
      </c>
      <c r="S111" s="144"/>
      <c r="T111" s="145"/>
      <c r="U111" s="145"/>
      <c r="V111" s="145"/>
      <c r="W111" s="145"/>
    </row>
    <row r="112" spans="1:25" ht="30" customHeight="1" x14ac:dyDescent="0.25">
      <c r="A112" s="144"/>
      <c r="B112" s="361"/>
      <c r="C112" s="362"/>
      <c r="D112" s="362"/>
      <c r="E112" s="362"/>
      <c r="F112" s="362"/>
      <c r="G112" s="362"/>
      <c r="H112" s="362"/>
      <c r="I112" s="362"/>
      <c r="J112" s="362"/>
      <c r="K112" s="362"/>
      <c r="L112" s="362"/>
      <c r="M112" s="362"/>
      <c r="N112" s="362"/>
      <c r="O112" s="362"/>
      <c r="P112" s="362"/>
      <c r="Q112" s="363"/>
      <c r="R112" s="131"/>
      <c r="S112" s="144"/>
      <c r="T112" s="145"/>
      <c r="U112" s="145"/>
      <c r="V112" s="145"/>
      <c r="W112" s="145"/>
    </row>
    <row r="113" spans="1:25" ht="18.600000000000001" customHeight="1" x14ac:dyDescent="0.25">
      <c r="A113" s="144"/>
      <c r="B113" s="304" t="s">
        <v>88</v>
      </c>
      <c r="C113" s="305"/>
      <c r="D113" s="305"/>
      <c r="E113" s="305"/>
      <c r="F113" s="305"/>
      <c r="G113" s="305"/>
      <c r="H113" s="305"/>
      <c r="I113" s="305"/>
      <c r="J113" s="305"/>
      <c r="K113" s="305"/>
      <c r="L113" s="305"/>
      <c r="M113" s="305"/>
      <c r="N113" s="305"/>
      <c r="O113" s="305"/>
      <c r="P113" s="305"/>
      <c r="Q113" s="306"/>
      <c r="R113" s="128">
        <f>ROUND(R112,0)</f>
        <v>0</v>
      </c>
      <c r="S113" s="144"/>
      <c r="T113" s="145"/>
      <c r="U113" s="145"/>
      <c r="V113" s="145"/>
      <c r="W113" s="145"/>
      <c r="Y113" s="108">
        <f>R113</f>
        <v>0</v>
      </c>
    </row>
    <row r="114" spans="1:25" ht="18.600000000000001" customHeight="1" x14ac:dyDescent="0.25">
      <c r="A114" s="144"/>
      <c r="B114" s="197"/>
      <c r="C114" s="198"/>
      <c r="D114" s="198"/>
      <c r="E114" s="198"/>
      <c r="F114" s="198"/>
      <c r="G114" s="198"/>
      <c r="H114" s="198"/>
      <c r="I114" s="198"/>
      <c r="J114" s="198"/>
      <c r="K114" s="198"/>
      <c r="L114" s="198"/>
      <c r="M114" s="198"/>
      <c r="N114" s="198"/>
      <c r="O114" s="198"/>
      <c r="P114" s="198"/>
      <c r="Q114" s="198"/>
      <c r="R114" s="258"/>
      <c r="S114" s="144"/>
      <c r="T114" s="145"/>
      <c r="U114" s="145"/>
      <c r="V114" s="145"/>
      <c r="W114" s="145"/>
      <c r="Y114" s="108"/>
    </row>
    <row r="115" spans="1:25" ht="34.5" customHeight="1" x14ac:dyDescent="0.25">
      <c r="A115" s="144"/>
      <c r="B115" s="355" t="s">
        <v>100</v>
      </c>
      <c r="C115" s="356"/>
      <c r="D115" s="356"/>
      <c r="E115" s="356"/>
      <c r="F115" s="356"/>
      <c r="G115" s="356"/>
      <c r="H115" s="356"/>
      <c r="I115" s="356"/>
      <c r="J115" s="356"/>
      <c r="K115" s="356"/>
      <c r="L115" s="356"/>
      <c r="M115" s="356"/>
      <c r="N115" s="356"/>
      <c r="O115" s="356"/>
      <c r="P115" s="356"/>
      <c r="Q115" s="357"/>
      <c r="R115" s="123">
        <f>SUM(R113+R109+R99+R90+R80+R71+R64+R55+R50+R42+R14)</f>
        <v>0</v>
      </c>
      <c r="S115" s="144"/>
      <c r="T115" s="145"/>
      <c r="U115" s="132"/>
      <c r="V115" s="133"/>
      <c r="W115" s="145"/>
    </row>
    <row r="116" spans="1:25" ht="15" customHeight="1" x14ac:dyDescent="0.25">
      <c r="A116" s="144"/>
      <c r="B116" s="144"/>
      <c r="C116" s="144"/>
      <c r="D116" s="144"/>
      <c r="E116" s="144"/>
      <c r="F116" s="144"/>
      <c r="G116" s="144"/>
      <c r="H116" s="144"/>
      <c r="I116" s="144"/>
      <c r="J116" s="144"/>
      <c r="K116" s="144"/>
      <c r="L116" s="144"/>
      <c r="M116" s="144"/>
      <c r="N116" s="144"/>
      <c r="O116" s="144"/>
      <c r="P116" s="144"/>
      <c r="Q116" s="144"/>
      <c r="R116" s="144"/>
      <c r="S116" s="144"/>
      <c r="T116" s="145"/>
      <c r="U116" s="132" t="s">
        <v>90</v>
      </c>
      <c r="V116" s="133">
        <f>U90+R99+R58+R62+R50+R14</f>
        <v>0</v>
      </c>
      <c r="W116" s="145"/>
    </row>
    <row r="117" spans="1:25" x14ac:dyDescent="0.25">
      <c r="A117" s="145"/>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row>
    <row r="118" spans="1:25" hidden="1" x14ac:dyDescent="0.25"/>
    <row r="119" spans="1:25" hidden="1" x14ac:dyDescent="0.25">
      <c r="C119" s="109" t="s">
        <v>91</v>
      </c>
      <c r="D119" s="109"/>
      <c r="E119" s="110"/>
      <c r="F119" s="111"/>
    </row>
    <row r="120" spans="1:25" hidden="1" x14ac:dyDescent="0.25">
      <c r="C120" s="109" t="s">
        <v>81</v>
      </c>
      <c r="D120" s="109"/>
      <c r="E120" s="110"/>
      <c r="F120" s="114">
        <f>R55</f>
        <v>0</v>
      </c>
    </row>
    <row r="121" spans="1:25" hidden="1" x14ac:dyDescent="0.25">
      <c r="C121" s="109" t="s">
        <v>92</v>
      </c>
      <c r="D121" s="109"/>
      <c r="E121" s="110">
        <f>W67</f>
        <v>0</v>
      </c>
      <c r="F121" s="111">
        <f>IF(E121&gt;25000,(E121-25000),0)</f>
        <v>0</v>
      </c>
    </row>
    <row r="122" spans="1:25" hidden="1" x14ac:dyDescent="0.25">
      <c r="C122" s="109" t="s">
        <v>93</v>
      </c>
      <c r="D122" s="109"/>
      <c r="E122" s="110">
        <f>W68</f>
        <v>0</v>
      </c>
      <c r="F122" s="111">
        <f>IF(E122&gt;25000,(E122-25000),0)</f>
        <v>0</v>
      </c>
    </row>
    <row r="123" spans="1:25" hidden="1" x14ac:dyDescent="0.25">
      <c r="C123" s="109" t="s">
        <v>94</v>
      </c>
      <c r="D123" s="109"/>
      <c r="E123" s="110">
        <f>W69</f>
        <v>0</v>
      </c>
      <c r="F123" s="111">
        <f>IF(E123&gt;25000,(E123-25000),0)</f>
        <v>0</v>
      </c>
    </row>
    <row r="124" spans="1:25" hidden="1" x14ac:dyDescent="0.25">
      <c r="C124" s="109" t="s">
        <v>95</v>
      </c>
      <c r="D124" s="109"/>
      <c r="E124" s="110">
        <f>W70</f>
        <v>0</v>
      </c>
      <c r="F124" s="111">
        <f>IF(E124&gt;25000,(E124-25000),0)</f>
        <v>0</v>
      </c>
    </row>
    <row r="125" spans="1:25" hidden="1" x14ac:dyDescent="0.25">
      <c r="C125" s="109" t="s">
        <v>83</v>
      </c>
      <c r="D125" s="109"/>
      <c r="E125" s="110"/>
      <c r="F125" s="114">
        <f>R113</f>
        <v>0</v>
      </c>
    </row>
    <row r="126" spans="1:25" hidden="1" x14ac:dyDescent="0.25">
      <c r="F126" s="43">
        <f>SUM(F120:F125)</f>
        <v>0</v>
      </c>
    </row>
  </sheetData>
  <sheetProtection algorithmName="SHA-512" hashValue="fcJgziuQBPUocASkY621qmQTip1laMNIBaab8WurfN8LC/0Mt5twvC9pXP1ovGRGh6PYg4oPowpRb4jVRg8+zg==" saltValue="zbRTFF+XycVrQ5Afk1gnXw==" spinCount="100000" sheet="1" formatCells="0" formatRows="0" insertRows="0" selectLockedCells="1"/>
  <mergeCells count="204">
    <mergeCell ref="B8:R8"/>
    <mergeCell ref="B9:C9"/>
    <mergeCell ref="D9:K9"/>
    <mergeCell ref="B10:C10"/>
    <mergeCell ref="D10:K10"/>
    <mergeCell ref="B11:C11"/>
    <mergeCell ref="D11:K11"/>
    <mergeCell ref="B2:R2"/>
    <mergeCell ref="B3:R3"/>
    <mergeCell ref="B5:D5"/>
    <mergeCell ref="B16:C16"/>
    <mergeCell ref="D16:K16"/>
    <mergeCell ref="B17:C17"/>
    <mergeCell ref="D17:K17"/>
    <mergeCell ref="B18:C18"/>
    <mergeCell ref="D18:K18"/>
    <mergeCell ref="B12:C12"/>
    <mergeCell ref="D12:K12"/>
    <mergeCell ref="B13:C13"/>
    <mergeCell ref="D13:K13"/>
    <mergeCell ref="B14:O14"/>
    <mergeCell ref="B15:R15"/>
    <mergeCell ref="B22:C22"/>
    <mergeCell ref="D22:K22"/>
    <mergeCell ref="B23:C23"/>
    <mergeCell ref="D23:K23"/>
    <mergeCell ref="B24:C24"/>
    <mergeCell ref="D24:K24"/>
    <mergeCell ref="B19:C19"/>
    <mergeCell ref="D19:K19"/>
    <mergeCell ref="B20:C20"/>
    <mergeCell ref="D20:K20"/>
    <mergeCell ref="B21:C21"/>
    <mergeCell ref="D21:K21"/>
    <mergeCell ref="B28:C28"/>
    <mergeCell ref="D28:K28"/>
    <mergeCell ref="B29:C29"/>
    <mergeCell ref="D29:K29"/>
    <mergeCell ref="B30:C30"/>
    <mergeCell ref="D30:K30"/>
    <mergeCell ref="B25:C25"/>
    <mergeCell ref="D25:K25"/>
    <mergeCell ref="B26:C26"/>
    <mergeCell ref="D26:K26"/>
    <mergeCell ref="B27:C27"/>
    <mergeCell ref="D27:K27"/>
    <mergeCell ref="B34:C34"/>
    <mergeCell ref="D34:K34"/>
    <mergeCell ref="B35:C35"/>
    <mergeCell ref="D35:K35"/>
    <mergeCell ref="B36:C36"/>
    <mergeCell ref="D36:K36"/>
    <mergeCell ref="B31:C31"/>
    <mergeCell ref="D31:K31"/>
    <mergeCell ref="B32:C32"/>
    <mergeCell ref="D32:K32"/>
    <mergeCell ref="B33:C33"/>
    <mergeCell ref="D33:K33"/>
    <mergeCell ref="B40:C40"/>
    <mergeCell ref="D40:K40"/>
    <mergeCell ref="B41:C41"/>
    <mergeCell ref="D41:K41"/>
    <mergeCell ref="B42:O42"/>
    <mergeCell ref="B43:R43"/>
    <mergeCell ref="B37:C37"/>
    <mergeCell ref="D37:K37"/>
    <mergeCell ref="B38:C38"/>
    <mergeCell ref="D38:K38"/>
    <mergeCell ref="B39:C39"/>
    <mergeCell ref="D39:K39"/>
    <mergeCell ref="B47:C47"/>
    <mergeCell ref="D47:K47"/>
    <mergeCell ref="B48:C48"/>
    <mergeCell ref="D48:K48"/>
    <mergeCell ref="B49:C49"/>
    <mergeCell ref="D49:K49"/>
    <mergeCell ref="B44:C44"/>
    <mergeCell ref="D44:K44"/>
    <mergeCell ref="B45:C45"/>
    <mergeCell ref="D45:K45"/>
    <mergeCell ref="B46:C46"/>
    <mergeCell ref="D46:K46"/>
    <mergeCell ref="B54:C54"/>
    <mergeCell ref="D54:P54"/>
    <mergeCell ref="B55:Q55"/>
    <mergeCell ref="B56:R56"/>
    <mergeCell ref="B57:C57"/>
    <mergeCell ref="D57:Q57"/>
    <mergeCell ref="B50:O50"/>
    <mergeCell ref="B51:R51"/>
    <mergeCell ref="B52:C52"/>
    <mergeCell ref="D52:P52"/>
    <mergeCell ref="B53:C53"/>
    <mergeCell ref="D53:P53"/>
    <mergeCell ref="C61:E61"/>
    <mergeCell ref="F61:Q61"/>
    <mergeCell ref="B62:C62"/>
    <mergeCell ref="D62:Q62"/>
    <mergeCell ref="C63:E63"/>
    <mergeCell ref="F63:Q63"/>
    <mergeCell ref="B58:C58"/>
    <mergeCell ref="D58:Q58"/>
    <mergeCell ref="C59:E59"/>
    <mergeCell ref="F59:Q59"/>
    <mergeCell ref="B60:C60"/>
    <mergeCell ref="D60:Q60"/>
    <mergeCell ref="B68:C68"/>
    <mergeCell ref="D68:G68"/>
    <mergeCell ref="H68:O68"/>
    <mergeCell ref="B69:C69"/>
    <mergeCell ref="D69:G69"/>
    <mergeCell ref="H69:O69"/>
    <mergeCell ref="B64:Q64"/>
    <mergeCell ref="B65:R65"/>
    <mergeCell ref="B66:C66"/>
    <mergeCell ref="D66:G66"/>
    <mergeCell ref="H66:O66"/>
    <mergeCell ref="B67:C67"/>
    <mergeCell ref="D67:G67"/>
    <mergeCell ref="H67:O67"/>
    <mergeCell ref="B74:D74"/>
    <mergeCell ref="E74:Q74"/>
    <mergeCell ref="B75:D75"/>
    <mergeCell ref="E75:Q75"/>
    <mergeCell ref="B76:D76"/>
    <mergeCell ref="E76:Q76"/>
    <mergeCell ref="B70:C70"/>
    <mergeCell ref="D70:G70"/>
    <mergeCell ref="H70:O70"/>
    <mergeCell ref="B71:Q71"/>
    <mergeCell ref="B72:R72"/>
    <mergeCell ref="B73:D73"/>
    <mergeCell ref="E73:Q73"/>
    <mergeCell ref="B80:Q80"/>
    <mergeCell ref="B81:R81"/>
    <mergeCell ref="B82:D82"/>
    <mergeCell ref="E82:G82"/>
    <mergeCell ref="H82:O82"/>
    <mergeCell ref="B83:D83"/>
    <mergeCell ref="E83:G83"/>
    <mergeCell ref="H83:O83"/>
    <mergeCell ref="B77:D77"/>
    <mergeCell ref="E77:Q77"/>
    <mergeCell ref="B78:D78"/>
    <mergeCell ref="E78:Q78"/>
    <mergeCell ref="B79:D79"/>
    <mergeCell ref="E79:Q79"/>
    <mergeCell ref="B86:D86"/>
    <mergeCell ref="E86:G86"/>
    <mergeCell ref="H86:O86"/>
    <mergeCell ref="B87:D87"/>
    <mergeCell ref="E87:G87"/>
    <mergeCell ref="H87:O87"/>
    <mergeCell ref="B84:D84"/>
    <mergeCell ref="E84:G84"/>
    <mergeCell ref="H84:O84"/>
    <mergeCell ref="B85:D85"/>
    <mergeCell ref="E85:G85"/>
    <mergeCell ref="H85:O85"/>
    <mergeCell ref="B90:Q90"/>
    <mergeCell ref="B91:R91"/>
    <mergeCell ref="B92:D92"/>
    <mergeCell ref="E92:R92"/>
    <mergeCell ref="B93:D93"/>
    <mergeCell ref="E93:Q93"/>
    <mergeCell ref="B88:D88"/>
    <mergeCell ref="E88:G88"/>
    <mergeCell ref="H88:O88"/>
    <mergeCell ref="B89:D89"/>
    <mergeCell ref="E89:G89"/>
    <mergeCell ref="H89:O89"/>
    <mergeCell ref="E98:Q98"/>
    <mergeCell ref="B99:Q99"/>
    <mergeCell ref="B100:R100"/>
    <mergeCell ref="B94:D94"/>
    <mergeCell ref="E94:Q94"/>
    <mergeCell ref="B95:D95"/>
    <mergeCell ref="E95:Q95"/>
    <mergeCell ref="B96:D96"/>
    <mergeCell ref="E96:Q96"/>
    <mergeCell ref="B115:Q115"/>
    <mergeCell ref="G5:H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 ref="C102:G102"/>
    <mergeCell ref="I102:M102"/>
    <mergeCell ref="O102:P102"/>
    <mergeCell ref="I103:M103"/>
    <mergeCell ref="O103:P103"/>
    <mergeCell ref="O104:P104"/>
    <mergeCell ref="B97:D97"/>
    <mergeCell ref="E97:Q97"/>
    <mergeCell ref="B98:D98"/>
  </mergeCells>
  <conditionalFormatting sqref="R115">
    <cfRule type="cellIs" dxfId="49" priority="1" operator="lessThan">
      <formula>#REF!</formula>
    </cfRule>
  </conditionalFormatting>
  <dataValidations count="1">
    <dataValidation type="list" allowBlank="1" showInputMessage="1" showErrorMessage="1" sqref="B87:C89" xr:uid="{4B801C70-DA0B-4584-8E0A-74564DCC62AC}">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900F4A26-698E-4D49-906D-E3A08A807D70}">
            <xm:f>'GRANT SUMMARY'!$J$40&lt;0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5FBAABA-55D8-4DA6-8B42-9AF7A9524793}">
          <x14:formula1>
            <xm:f>Cover!$C$8:$C$12</xm:f>
          </x14:formula1>
          <xm:sqref>N45:N49 N10:N13 N17:N41</xm:sqref>
        </x14:dataValidation>
        <x14:dataValidation type="list" allowBlank="1" showInputMessage="1" showErrorMessage="1" xr:uid="{99866B32-B973-4901-86D2-6FF7AF7CF96E}">
          <x14:formula1>
            <xm:f>'DROP-DOWNS'!$E$2:$E$3</xm:f>
          </x14:formula1>
          <xm:sqref>B67:C70</xm:sqref>
        </x14:dataValidation>
        <x14:dataValidation type="list" allowBlank="1" showInputMessage="1" showErrorMessage="1" xr:uid="{FF6F5EDB-8166-4165-9FCE-4BE1FEFACFD3}">
          <x14:formula1>
            <xm:f>'DROP-DOWNS'!$H$2:$H$8</xm:f>
          </x14:formula1>
          <xm:sqref>B93:D98</xm:sqref>
        </x14:dataValidation>
        <x14:dataValidation type="list" allowBlank="1" showInputMessage="1" showErrorMessage="1" xr:uid="{433AA292-3E98-47E3-9241-4151FA110BCC}">
          <x14:formula1>
            <xm:f>'DROP-DOWNS'!$F$2:$F$6</xm:f>
          </x14:formula1>
          <xm:sqref>B74:D74</xm:sqref>
        </x14:dataValidation>
        <x14:dataValidation type="list" allowBlank="1" showInputMessage="1" showErrorMessage="1" xr:uid="{3EF58152-293F-4A0A-9683-D0AC46AAD978}">
          <x14:formula1>
            <xm:f>'DROP-DOWNS'!$G$2:$G$11</xm:f>
          </x14:formula1>
          <xm:sqref>B75:D79 B83:D86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3B49-1A1F-429A-B417-97DD595353A5}">
  <sheetPr codeName="Sheet27">
    <tabColor theme="3" tint="0.79998168889431442"/>
  </sheetPr>
  <dimension ref="A1:AA129"/>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15" customWidth="1"/>
    <col min="6" max="6" width="11.85546875" style="5" customWidth="1"/>
    <col min="7" max="8" width="11.85546875" style="4" customWidth="1"/>
    <col min="9" max="9" width="12.85546875" style="4" customWidth="1"/>
    <col min="10" max="10" width="11.85546875" style="4" customWidth="1"/>
    <col min="11" max="11" width="6.42578125" style="4" customWidth="1"/>
    <col min="12" max="12" width="9.5703125" style="112" customWidth="1"/>
    <col min="13" max="14" width="9.5703125" style="113" customWidth="1"/>
    <col min="15" max="15" width="9.5703125" style="112" customWidth="1"/>
    <col min="16" max="16" width="9.5703125" style="5" customWidth="1"/>
    <col min="17" max="17" width="9.5703125" customWidth="1"/>
    <col min="18" max="18" width="14" customWidth="1"/>
    <col min="19" max="19" width="3.42578125" style="148" customWidth="1"/>
    <col min="20" max="20" width="4.28515625" customWidth="1"/>
    <col min="21" max="21" width="15.7109375" hidden="1" customWidth="1"/>
    <col min="22" max="22" width="27.5703125" hidden="1" customWidth="1"/>
    <col min="23" max="23" width="17.28515625" hidden="1" customWidth="1"/>
    <col min="24" max="24" width="9.140625" hidden="1" customWidth="1"/>
    <col min="25" max="25" width="10.5703125" hidden="1" customWidth="1"/>
    <col min="26" max="26" width="9.140625" customWidth="1"/>
    <col min="27" max="27" width="10.5703125" bestFit="1" customWidth="1"/>
  </cols>
  <sheetData>
    <row r="1" spans="1:27" x14ac:dyDescent="0.25">
      <c r="A1" s="144"/>
      <c r="B1" s="144"/>
      <c r="C1" s="144"/>
      <c r="D1" s="144"/>
      <c r="E1" s="144"/>
      <c r="F1" s="144"/>
      <c r="G1" s="144"/>
      <c r="H1" s="144"/>
      <c r="I1" s="144"/>
      <c r="J1" s="144"/>
      <c r="K1" s="144"/>
      <c r="L1" s="144"/>
      <c r="M1" s="144"/>
      <c r="N1" s="144"/>
      <c r="O1" s="144"/>
      <c r="P1" s="144"/>
      <c r="Q1" s="144"/>
      <c r="R1" s="144"/>
      <c r="S1" s="144"/>
      <c r="T1" s="145"/>
      <c r="U1" s="145"/>
      <c r="V1" s="145"/>
      <c r="W1" s="145"/>
    </row>
    <row r="2" spans="1:27" ht="29.45" customHeight="1" x14ac:dyDescent="0.25">
      <c r="A2" s="144"/>
      <c r="B2" s="385" t="s">
        <v>59</v>
      </c>
      <c r="C2" s="386"/>
      <c r="D2" s="386"/>
      <c r="E2" s="386"/>
      <c r="F2" s="386"/>
      <c r="G2" s="386"/>
      <c r="H2" s="386"/>
      <c r="I2" s="386"/>
      <c r="J2" s="386"/>
      <c r="K2" s="386"/>
      <c r="L2" s="386"/>
      <c r="M2" s="386"/>
      <c r="N2" s="386"/>
      <c r="O2" s="386"/>
      <c r="P2" s="386"/>
      <c r="Q2" s="386"/>
      <c r="R2" s="387"/>
      <c r="S2" s="144"/>
      <c r="T2" s="145"/>
      <c r="U2" s="145"/>
      <c r="V2" s="145"/>
      <c r="W2" s="145"/>
    </row>
    <row r="3" spans="1:27" ht="29.45" customHeight="1" x14ac:dyDescent="0.25">
      <c r="A3" s="144"/>
      <c r="B3" s="298" t="s">
        <v>283</v>
      </c>
      <c r="C3" s="299"/>
      <c r="D3" s="299"/>
      <c r="E3" s="299"/>
      <c r="F3" s="299"/>
      <c r="G3" s="299"/>
      <c r="H3" s="299"/>
      <c r="I3" s="299"/>
      <c r="J3" s="299"/>
      <c r="K3" s="299"/>
      <c r="L3" s="299"/>
      <c r="M3" s="299"/>
      <c r="N3" s="299"/>
      <c r="O3" s="299"/>
      <c r="P3" s="299"/>
      <c r="Q3" s="299"/>
      <c r="R3" s="300"/>
      <c r="S3" s="144"/>
      <c r="T3" s="145"/>
      <c r="U3" s="145"/>
      <c r="V3" s="145"/>
      <c r="W3" s="145"/>
    </row>
    <row r="4" spans="1:27" ht="8.25" customHeight="1" x14ac:dyDescent="0.25">
      <c r="A4" s="144"/>
      <c r="B4" s="154"/>
      <c r="C4" s="154"/>
      <c r="D4" s="154"/>
      <c r="E4" s="154"/>
      <c r="F4" s="154"/>
      <c r="G4" s="154"/>
      <c r="H4" s="154"/>
      <c r="I4" s="154"/>
      <c r="J4" s="154"/>
      <c r="K4" s="154"/>
      <c r="L4" s="154"/>
      <c r="M4" s="154"/>
      <c r="N4" s="154"/>
      <c r="O4" s="154"/>
      <c r="P4" s="154"/>
      <c r="Q4" s="154"/>
      <c r="R4" s="154"/>
      <c r="S4" s="144"/>
      <c r="T4" s="145"/>
      <c r="U4" s="145"/>
      <c r="V4" s="145"/>
      <c r="W4" s="145"/>
    </row>
    <row r="5" spans="1:27" ht="30" customHeight="1" x14ac:dyDescent="0.25">
      <c r="A5" s="144"/>
      <c r="B5" s="382" t="s">
        <v>101</v>
      </c>
      <c r="C5" s="383"/>
      <c r="D5" s="384"/>
      <c r="E5" s="153" t="s">
        <v>60</v>
      </c>
      <c r="F5" s="154"/>
      <c r="G5" s="154"/>
      <c r="H5" s="154"/>
      <c r="I5" s="154"/>
      <c r="J5" s="154"/>
      <c r="K5" s="154"/>
      <c r="L5" s="154"/>
      <c r="M5" s="154"/>
      <c r="N5" s="154"/>
      <c r="O5" s="154"/>
      <c r="P5" s="154"/>
      <c r="Q5" s="154"/>
      <c r="R5" s="154"/>
      <c r="S5" s="144"/>
      <c r="T5" s="145"/>
      <c r="U5" s="145"/>
      <c r="V5" s="145"/>
      <c r="W5" s="145"/>
    </row>
    <row r="6" spans="1:27" ht="8.25" customHeight="1" x14ac:dyDescent="0.25">
      <c r="A6" s="144"/>
      <c r="B6" s="154"/>
      <c r="C6" s="154"/>
      <c r="D6" s="37"/>
      <c r="E6" s="154"/>
      <c r="F6" s="154"/>
      <c r="G6" s="154"/>
      <c r="H6" s="154"/>
      <c r="I6" s="154"/>
      <c r="J6" s="154"/>
      <c r="K6" s="154"/>
      <c r="L6" s="154"/>
      <c r="M6" s="154"/>
      <c r="N6" s="154"/>
      <c r="O6" s="154"/>
      <c r="P6" s="154"/>
      <c r="Q6" s="154"/>
      <c r="R6" s="154"/>
      <c r="S6" s="144"/>
      <c r="T6" s="145"/>
      <c r="U6" s="145"/>
      <c r="V6" s="145"/>
      <c r="W6" s="145"/>
    </row>
    <row r="7" spans="1:27" ht="30" customHeight="1" x14ac:dyDescent="0.25">
      <c r="A7" s="144"/>
      <c r="B7" s="377" t="s">
        <v>96</v>
      </c>
      <c r="C7" s="302"/>
      <c r="D7" s="303"/>
      <c r="E7" s="152"/>
      <c r="F7" s="154"/>
      <c r="G7" s="154"/>
      <c r="H7" s="154"/>
      <c r="I7" s="154"/>
      <c r="J7" s="154"/>
      <c r="K7" s="154"/>
      <c r="L7" s="154"/>
      <c r="M7" s="154"/>
      <c r="N7" s="154"/>
      <c r="O7" s="154"/>
      <c r="P7" s="154"/>
      <c r="Q7" s="154"/>
      <c r="R7" s="154"/>
      <c r="S7" s="144"/>
      <c r="T7" s="145"/>
      <c r="U7" s="145"/>
      <c r="V7" s="145"/>
      <c r="W7" s="145"/>
    </row>
    <row r="8" spans="1:27" ht="8.25" customHeight="1" x14ac:dyDescent="0.25">
      <c r="A8" s="144"/>
      <c r="B8" s="154"/>
      <c r="C8" s="154"/>
      <c r="D8" s="37"/>
      <c r="E8" s="154"/>
      <c r="F8" s="154"/>
      <c r="G8" s="154"/>
      <c r="H8" s="154"/>
      <c r="I8" s="154"/>
      <c r="J8" s="154"/>
      <c r="K8" s="154"/>
      <c r="L8" s="154"/>
      <c r="M8" s="154"/>
      <c r="N8" s="154"/>
      <c r="O8" s="154"/>
      <c r="P8" s="154"/>
      <c r="Q8" s="154"/>
      <c r="R8" s="154"/>
      <c r="S8" s="144"/>
      <c r="T8" s="145"/>
      <c r="U8" s="145"/>
      <c r="V8" s="145"/>
      <c r="W8" s="145"/>
    </row>
    <row r="9" spans="1:27" ht="9" customHeight="1" x14ac:dyDescent="0.25">
      <c r="A9" s="144"/>
      <c r="B9" s="154"/>
      <c r="C9" s="154"/>
      <c r="D9" s="154"/>
      <c r="E9" s="154"/>
      <c r="F9" s="154"/>
      <c r="G9" s="154"/>
      <c r="H9" s="154"/>
      <c r="I9" s="154"/>
      <c r="J9" s="154"/>
      <c r="K9" s="154"/>
      <c r="L9" s="154"/>
      <c r="M9" s="154"/>
      <c r="N9" s="154"/>
      <c r="O9" s="154"/>
      <c r="P9" s="154"/>
      <c r="Q9" s="154"/>
      <c r="R9" s="154"/>
      <c r="S9" s="144"/>
      <c r="T9" s="145"/>
      <c r="U9" s="145"/>
      <c r="V9" s="145"/>
      <c r="W9" s="145"/>
    </row>
    <row r="10" spans="1:27" ht="15.75" customHeight="1" x14ac:dyDescent="0.25">
      <c r="A10" s="144"/>
      <c r="B10" s="282" t="s">
        <v>20</v>
      </c>
      <c r="C10" s="283"/>
      <c r="D10" s="283"/>
      <c r="E10" s="283"/>
      <c r="F10" s="283"/>
      <c r="G10" s="283"/>
      <c r="H10" s="283"/>
      <c r="I10" s="283"/>
      <c r="J10" s="283"/>
      <c r="K10" s="283"/>
      <c r="L10" s="283"/>
      <c r="M10" s="283"/>
      <c r="N10" s="283"/>
      <c r="O10" s="283"/>
      <c r="P10" s="283"/>
      <c r="Q10" s="283"/>
      <c r="R10" s="284"/>
      <c r="S10" s="144"/>
      <c r="T10" s="145"/>
      <c r="U10" s="145"/>
      <c r="V10" s="146" t="s">
        <v>21</v>
      </c>
      <c r="W10" s="145"/>
    </row>
    <row r="11" spans="1:27" ht="39.950000000000003" customHeight="1" x14ac:dyDescent="0.25">
      <c r="A11" s="144"/>
      <c r="B11" s="285" t="s">
        <v>22</v>
      </c>
      <c r="C11" s="286"/>
      <c r="D11" s="285" t="s">
        <v>23</v>
      </c>
      <c r="E11" s="287"/>
      <c r="F11" s="287"/>
      <c r="G11" s="287"/>
      <c r="H11" s="287"/>
      <c r="I11" s="287"/>
      <c r="J11" s="287"/>
      <c r="K11" s="286"/>
      <c r="L11" s="157" t="s">
        <v>24</v>
      </c>
      <c r="M11" s="157" t="s">
        <v>25</v>
      </c>
      <c r="N11" s="157" t="s">
        <v>26</v>
      </c>
      <c r="O11" s="157" t="s">
        <v>27</v>
      </c>
      <c r="P11" s="157" t="s">
        <v>28</v>
      </c>
      <c r="Q11" s="157" t="s">
        <v>29</v>
      </c>
      <c r="R11" s="157" t="s">
        <v>30</v>
      </c>
      <c r="S11" s="144"/>
      <c r="T11" s="145"/>
      <c r="U11" s="145"/>
      <c r="V11" s="146"/>
      <c r="W11" s="145"/>
    </row>
    <row r="12" spans="1:27" ht="39.950000000000003" customHeight="1" x14ac:dyDescent="0.25">
      <c r="A12" s="144"/>
      <c r="B12" s="288"/>
      <c r="C12" s="289"/>
      <c r="D12" s="290"/>
      <c r="E12" s="291"/>
      <c r="F12" s="291"/>
      <c r="G12" s="291"/>
      <c r="H12" s="291"/>
      <c r="I12" s="291"/>
      <c r="J12" s="291"/>
      <c r="K12" s="292"/>
      <c r="L12" s="116"/>
      <c r="M12" s="117"/>
      <c r="N12" s="195"/>
      <c r="O12" s="150"/>
      <c r="P12" s="118" t="str">
        <f>IF(N12="","",(L12/N12))</f>
        <v/>
      </c>
      <c r="Q12" s="119">
        <f>O12*R12</f>
        <v>0</v>
      </c>
      <c r="R12" s="120">
        <f>ROUND(L12*M12,2)</f>
        <v>0</v>
      </c>
      <c r="S12" s="144"/>
      <c r="T12" s="145"/>
      <c r="U12" s="145"/>
      <c r="V12" s="146">
        <f>Q12+R12</f>
        <v>0</v>
      </c>
      <c r="W12" s="145"/>
      <c r="AA12" s="107"/>
    </row>
    <row r="13" spans="1:27" ht="39.950000000000003" customHeight="1" x14ac:dyDescent="0.25">
      <c r="A13" s="144"/>
      <c r="B13" s="293"/>
      <c r="C13" s="294"/>
      <c r="D13" s="290"/>
      <c r="E13" s="291"/>
      <c r="F13" s="291"/>
      <c r="G13" s="291"/>
      <c r="H13" s="291"/>
      <c r="I13" s="291"/>
      <c r="J13" s="291"/>
      <c r="K13" s="292"/>
      <c r="L13" s="116"/>
      <c r="M13" s="117"/>
      <c r="N13" s="195"/>
      <c r="O13" s="150"/>
      <c r="P13" s="118" t="str">
        <f>IF(N13="","",(L13/N13))</f>
        <v/>
      </c>
      <c r="Q13" s="119">
        <f>O13*R13</f>
        <v>0</v>
      </c>
      <c r="R13" s="120">
        <f t="shared" ref="R13:R15" si="0">ROUND(L13*M13,2)</f>
        <v>0</v>
      </c>
      <c r="S13" s="144"/>
      <c r="T13" s="145"/>
      <c r="U13" s="145"/>
      <c r="V13" s="146">
        <f>Q13+R13</f>
        <v>0</v>
      </c>
      <c r="W13" s="145"/>
      <c r="AA13" s="107"/>
    </row>
    <row r="14" spans="1:27" ht="39.950000000000003" customHeight="1" x14ac:dyDescent="0.25">
      <c r="A14" s="144"/>
      <c r="B14" s="293"/>
      <c r="C14" s="294"/>
      <c r="D14" s="290"/>
      <c r="E14" s="291"/>
      <c r="F14" s="291"/>
      <c r="G14" s="291"/>
      <c r="H14" s="291"/>
      <c r="I14" s="291"/>
      <c r="J14" s="291"/>
      <c r="K14" s="292"/>
      <c r="L14" s="116"/>
      <c r="M14" s="117"/>
      <c r="N14" s="195"/>
      <c r="O14" s="150"/>
      <c r="P14" s="118" t="str">
        <f>IF(N14="","",(L14/N14))</f>
        <v/>
      </c>
      <c r="Q14" s="119">
        <f>O14*R14</f>
        <v>0</v>
      </c>
      <c r="R14" s="120">
        <f t="shared" si="0"/>
        <v>0</v>
      </c>
      <c r="S14" s="144"/>
      <c r="T14" s="145"/>
      <c r="U14" s="145"/>
      <c r="V14" s="146">
        <f>Q14+R14</f>
        <v>0</v>
      </c>
      <c r="W14" s="145"/>
      <c r="AA14" s="107"/>
    </row>
    <row r="15" spans="1:27" ht="39.950000000000003" customHeight="1" x14ac:dyDescent="0.25">
      <c r="A15" s="144"/>
      <c r="B15" s="293"/>
      <c r="C15" s="294"/>
      <c r="D15" s="290"/>
      <c r="E15" s="291"/>
      <c r="F15" s="291"/>
      <c r="G15" s="291"/>
      <c r="H15" s="291"/>
      <c r="I15" s="291"/>
      <c r="J15" s="291"/>
      <c r="K15" s="292"/>
      <c r="L15" s="116"/>
      <c r="M15" s="117"/>
      <c r="N15" s="195"/>
      <c r="O15" s="150"/>
      <c r="P15" s="118" t="str">
        <f>IF(N15="","",(L15/N15))</f>
        <v/>
      </c>
      <c r="Q15" s="119">
        <f>O15*R15</f>
        <v>0</v>
      </c>
      <c r="R15" s="120">
        <f t="shared" si="0"/>
        <v>0</v>
      </c>
      <c r="S15" s="144"/>
      <c r="T15" s="145"/>
      <c r="U15" s="145"/>
      <c r="V15" s="146">
        <f>Q15+R15</f>
        <v>0</v>
      </c>
      <c r="W15" s="145"/>
      <c r="AA15" s="107"/>
    </row>
    <row r="16" spans="1:27" ht="18.600000000000001" customHeight="1" x14ac:dyDescent="0.25">
      <c r="A16" s="144"/>
      <c r="B16" s="304" t="s">
        <v>31</v>
      </c>
      <c r="C16" s="305"/>
      <c r="D16" s="305"/>
      <c r="E16" s="305"/>
      <c r="F16" s="305"/>
      <c r="G16" s="305"/>
      <c r="H16" s="305"/>
      <c r="I16" s="305"/>
      <c r="J16" s="305"/>
      <c r="K16" s="305"/>
      <c r="L16" s="305"/>
      <c r="M16" s="305"/>
      <c r="N16" s="305"/>
      <c r="O16" s="306"/>
      <c r="P16" s="121">
        <f>SUM(P12:P15)</f>
        <v>0</v>
      </c>
      <c r="Q16" s="122">
        <f>SUM(Q12:Q15)</f>
        <v>0</v>
      </c>
      <c r="R16" s="123">
        <f>ROUND(SUM(R12:R15),0)</f>
        <v>0</v>
      </c>
      <c r="S16" s="144"/>
      <c r="T16" s="145"/>
      <c r="U16" s="145">
        <f>R16+Q16</f>
        <v>0</v>
      </c>
      <c r="V16" s="146"/>
      <c r="W16" s="145"/>
      <c r="X16" s="108"/>
      <c r="Y16" s="108">
        <f>R16</f>
        <v>0</v>
      </c>
    </row>
    <row r="17" spans="1:27" ht="15.75" customHeight="1" x14ac:dyDescent="0.25">
      <c r="A17" s="144"/>
      <c r="B17" s="282" t="s">
        <v>32</v>
      </c>
      <c r="C17" s="283"/>
      <c r="D17" s="283"/>
      <c r="E17" s="283"/>
      <c r="F17" s="283"/>
      <c r="G17" s="283"/>
      <c r="H17" s="283"/>
      <c r="I17" s="283"/>
      <c r="J17" s="283"/>
      <c r="K17" s="283"/>
      <c r="L17" s="283"/>
      <c r="M17" s="283"/>
      <c r="N17" s="283"/>
      <c r="O17" s="283"/>
      <c r="P17" s="283"/>
      <c r="Q17" s="283"/>
      <c r="R17" s="284"/>
      <c r="S17" s="144"/>
      <c r="T17" s="145"/>
      <c r="U17" s="145"/>
      <c r="V17" s="146"/>
      <c r="W17" s="145"/>
    </row>
    <row r="18" spans="1:27" ht="39.950000000000003" customHeight="1" x14ac:dyDescent="0.25">
      <c r="A18" s="144"/>
      <c r="B18" s="285" t="s">
        <v>22</v>
      </c>
      <c r="C18" s="286"/>
      <c r="D18" s="285" t="s">
        <v>33</v>
      </c>
      <c r="E18" s="287"/>
      <c r="F18" s="287"/>
      <c r="G18" s="287"/>
      <c r="H18" s="287"/>
      <c r="I18" s="287"/>
      <c r="J18" s="287"/>
      <c r="K18" s="286"/>
      <c r="L18" s="157" t="s">
        <v>24</v>
      </c>
      <c r="M18" s="157" t="s">
        <v>25</v>
      </c>
      <c r="N18" s="157" t="s">
        <v>26</v>
      </c>
      <c r="O18" s="157" t="s">
        <v>27</v>
      </c>
      <c r="P18" s="157" t="s">
        <v>28</v>
      </c>
      <c r="Q18" s="157" t="s">
        <v>34</v>
      </c>
      <c r="R18" s="157" t="s">
        <v>30</v>
      </c>
      <c r="S18" s="144"/>
      <c r="T18" s="145"/>
      <c r="U18" s="145"/>
      <c r="V18" s="146"/>
      <c r="W18" s="145"/>
    </row>
    <row r="19" spans="1:27" ht="39.950000000000003" customHeight="1" x14ac:dyDescent="0.25">
      <c r="A19" s="144"/>
      <c r="B19" s="293"/>
      <c r="C19" s="294"/>
      <c r="D19" s="290"/>
      <c r="E19" s="291"/>
      <c r="F19" s="291"/>
      <c r="G19" s="291"/>
      <c r="H19" s="291"/>
      <c r="I19" s="291"/>
      <c r="J19" s="291"/>
      <c r="K19" s="292"/>
      <c r="L19" s="116"/>
      <c r="M19" s="117"/>
      <c r="N19" s="195"/>
      <c r="O19" s="150"/>
      <c r="P19" s="118" t="str">
        <f t="shared" ref="P19:P43" si="1">IF(N19="","",(L19/N19))</f>
        <v/>
      </c>
      <c r="Q19" s="119">
        <f t="shared" ref="Q19:Q43" si="2">O19*R19</f>
        <v>0</v>
      </c>
      <c r="R19" s="120">
        <f t="shared" ref="R19:R43" si="3">ROUND(L19*M19,2)</f>
        <v>0</v>
      </c>
      <c r="S19" s="144"/>
      <c r="T19" s="145"/>
      <c r="U19" s="145"/>
      <c r="V19" s="146">
        <f t="shared" ref="V19:V43" si="4">Q19+R19</f>
        <v>0</v>
      </c>
      <c r="W19" s="145"/>
    </row>
    <row r="20" spans="1:27" ht="39.950000000000003" customHeight="1" x14ac:dyDescent="0.25">
      <c r="A20" s="144"/>
      <c r="B20" s="293"/>
      <c r="C20" s="294"/>
      <c r="D20" s="290"/>
      <c r="E20" s="291"/>
      <c r="F20" s="291"/>
      <c r="G20" s="291"/>
      <c r="H20" s="291"/>
      <c r="I20" s="291"/>
      <c r="J20" s="291"/>
      <c r="K20" s="292"/>
      <c r="L20" s="116"/>
      <c r="M20" s="117"/>
      <c r="N20" s="195"/>
      <c r="O20" s="150"/>
      <c r="P20" s="118" t="str">
        <f t="shared" si="1"/>
        <v/>
      </c>
      <c r="Q20" s="119">
        <f t="shared" si="2"/>
        <v>0</v>
      </c>
      <c r="R20" s="120">
        <f t="shared" si="3"/>
        <v>0</v>
      </c>
      <c r="S20" s="144"/>
      <c r="T20" s="145"/>
      <c r="U20" s="145" t="s">
        <v>35</v>
      </c>
      <c r="V20" s="146">
        <f t="shared" si="4"/>
        <v>0</v>
      </c>
      <c r="W20" s="145"/>
      <c r="AA20" s="107"/>
    </row>
    <row r="21" spans="1:27" ht="39.950000000000003" customHeight="1" x14ac:dyDescent="0.25">
      <c r="A21" s="144"/>
      <c r="B21" s="293"/>
      <c r="C21" s="294"/>
      <c r="D21" s="290"/>
      <c r="E21" s="291"/>
      <c r="F21" s="291"/>
      <c r="G21" s="291"/>
      <c r="H21" s="291"/>
      <c r="I21" s="291"/>
      <c r="J21" s="291"/>
      <c r="K21" s="292"/>
      <c r="L21" s="116"/>
      <c r="M21" s="117"/>
      <c r="N21" s="195"/>
      <c r="O21" s="150"/>
      <c r="P21" s="118" t="str">
        <f t="shared" si="1"/>
        <v/>
      </c>
      <c r="Q21" s="119">
        <f t="shared" si="2"/>
        <v>0</v>
      </c>
      <c r="R21" s="120">
        <f t="shared" si="3"/>
        <v>0</v>
      </c>
      <c r="S21" s="144"/>
      <c r="T21" s="145"/>
      <c r="U21" s="145"/>
      <c r="V21" s="146">
        <f t="shared" si="4"/>
        <v>0</v>
      </c>
      <c r="W21" s="145"/>
    </row>
    <row r="22" spans="1:27" ht="39.950000000000003" customHeight="1" x14ac:dyDescent="0.25">
      <c r="A22" s="144"/>
      <c r="B22" s="293"/>
      <c r="C22" s="294"/>
      <c r="D22" s="290"/>
      <c r="E22" s="291"/>
      <c r="F22" s="291"/>
      <c r="G22" s="291"/>
      <c r="H22" s="291"/>
      <c r="I22" s="291"/>
      <c r="J22" s="291"/>
      <c r="K22" s="292"/>
      <c r="L22" s="116"/>
      <c r="M22" s="117"/>
      <c r="N22" s="195"/>
      <c r="O22" s="150"/>
      <c r="P22" s="118" t="str">
        <f t="shared" si="1"/>
        <v/>
      </c>
      <c r="Q22" s="119">
        <f t="shared" si="2"/>
        <v>0</v>
      </c>
      <c r="R22" s="120">
        <f t="shared" si="3"/>
        <v>0</v>
      </c>
      <c r="S22" s="144"/>
      <c r="T22" s="145"/>
      <c r="U22" s="145" t="s">
        <v>35</v>
      </c>
      <c r="V22" s="146">
        <f t="shared" si="4"/>
        <v>0</v>
      </c>
      <c r="W22" s="145"/>
      <c r="AA22" s="107"/>
    </row>
    <row r="23" spans="1:27" ht="39.950000000000003" customHeight="1" x14ac:dyDescent="0.25">
      <c r="A23" s="144"/>
      <c r="B23" s="293"/>
      <c r="C23" s="294"/>
      <c r="D23" s="290"/>
      <c r="E23" s="291"/>
      <c r="F23" s="291"/>
      <c r="G23" s="291"/>
      <c r="H23" s="291"/>
      <c r="I23" s="291"/>
      <c r="J23" s="291"/>
      <c r="K23" s="292"/>
      <c r="L23" s="116"/>
      <c r="M23" s="117"/>
      <c r="N23" s="195"/>
      <c r="O23" s="150"/>
      <c r="P23" s="118" t="str">
        <f t="shared" si="1"/>
        <v/>
      </c>
      <c r="Q23" s="119">
        <f t="shared" si="2"/>
        <v>0</v>
      </c>
      <c r="R23" s="120">
        <f t="shared" si="3"/>
        <v>0</v>
      </c>
      <c r="S23" s="144"/>
      <c r="T23" s="145"/>
      <c r="U23" s="145"/>
      <c r="V23" s="146">
        <f t="shared" si="4"/>
        <v>0</v>
      </c>
      <c r="W23" s="145"/>
    </row>
    <row r="24" spans="1:27" ht="39.950000000000003" customHeight="1" x14ac:dyDescent="0.25">
      <c r="A24" s="144"/>
      <c r="B24" s="293"/>
      <c r="C24" s="294"/>
      <c r="D24" s="290"/>
      <c r="E24" s="291"/>
      <c r="F24" s="291"/>
      <c r="G24" s="291"/>
      <c r="H24" s="291"/>
      <c r="I24" s="291"/>
      <c r="J24" s="291"/>
      <c r="K24" s="292"/>
      <c r="L24" s="116"/>
      <c r="M24" s="117"/>
      <c r="N24" s="195"/>
      <c r="O24" s="150"/>
      <c r="P24" s="118" t="str">
        <f t="shared" si="1"/>
        <v/>
      </c>
      <c r="Q24" s="119">
        <f t="shared" si="2"/>
        <v>0</v>
      </c>
      <c r="R24" s="120">
        <f t="shared" si="3"/>
        <v>0</v>
      </c>
      <c r="S24" s="144"/>
      <c r="T24" s="145"/>
      <c r="U24" s="145" t="s">
        <v>35</v>
      </c>
      <c r="V24" s="146">
        <f t="shared" si="4"/>
        <v>0</v>
      </c>
      <c r="W24" s="145"/>
      <c r="AA24" s="107"/>
    </row>
    <row r="25" spans="1:27" ht="39.950000000000003" customHeight="1" x14ac:dyDescent="0.25">
      <c r="A25" s="144"/>
      <c r="B25" s="293"/>
      <c r="C25" s="294"/>
      <c r="D25" s="290"/>
      <c r="E25" s="291"/>
      <c r="F25" s="291"/>
      <c r="G25" s="291"/>
      <c r="H25" s="291"/>
      <c r="I25" s="291"/>
      <c r="J25" s="291"/>
      <c r="K25" s="292"/>
      <c r="L25" s="116"/>
      <c r="M25" s="117"/>
      <c r="N25" s="195"/>
      <c r="O25" s="150"/>
      <c r="P25" s="118" t="str">
        <f t="shared" si="1"/>
        <v/>
      </c>
      <c r="Q25" s="119">
        <f t="shared" si="2"/>
        <v>0</v>
      </c>
      <c r="R25" s="120">
        <f t="shared" si="3"/>
        <v>0</v>
      </c>
      <c r="S25" s="144"/>
      <c r="T25" s="145"/>
      <c r="U25" s="145"/>
      <c r="V25" s="146">
        <f t="shared" si="4"/>
        <v>0</v>
      </c>
      <c r="W25" s="145"/>
    </row>
    <row r="26" spans="1:27" ht="39.950000000000003" customHeight="1" x14ac:dyDescent="0.25">
      <c r="A26" s="144"/>
      <c r="B26" s="293"/>
      <c r="C26" s="294"/>
      <c r="D26" s="290"/>
      <c r="E26" s="291"/>
      <c r="F26" s="291"/>
      <c r="G26" s="291"/>
      <c r="H26" s="291"/>
      <c r="I26" s="291"/>
      <c r="J26" s="291"/>
      <c r="K26" s="292"/>
      <c r="L26" s="116"/>
      <c r="M26" s="117"/>
      <c r="N26" s="195"/>
      <c r="O26" s="150"/>
      <c r="P26" s="118" t="str">
        <f t="shared" si="1"/>
        <v/>
      </c>
      <c r="Q26" s="119">
        <f t="shared" si="2"/>
        <v>0</v>
      </c>
      <c r="R26" s="120">
        <f t="shared" si="3"/>
        <v>0</v>
      </c>
      <c r="S26" s="144"/>
      <c r="T26" s="145"/>
      <c r="U26" s="145"/>
      <c r="V26" s="146">
        <f t="shared" si="4"/>
        <v>0</v>
      </c>
      <c r="W26" s="145"/>
    </row>
    <row r="27" spans="1:27" ht="39.950000000000003" customHeight="1" x14ac:dyDescent="0.25">
      <c r="A27" s="144"/>
      <c r="B27" s="293"/>
      <c r="C27" s="294"/>
      <c r="D27" s="290"/>
      <c r="E27" s="291"/>
      <c r="F27" s="291"/>
      <c r="G27" s="291"/>
      <c r="H27" s="291"/>
      <c r="I27" s="291"/>
      <c r="J27" s="291"/>
      <c r="K27" s="292"/>
      <c r="L27" s="116"/>
      <c r="M27" s="117"/>
      <c r="N27" s="195"/>
      <c r="O27" s="150"/>
      <c r="P27" s="118" t="str">
        <f t="shared" si="1"/>
        <v/>
      </c>
      <c r="Q27" s="119">
        <f t="shared" si="2"/>
        <v>0</v>
      </c>
      <c r="R27" s="120">
        <f t="shared" si="3"/>
        <v>0</v>
      </c>
      <c r="S27" s="144"/>
      <c r="T27" s="145"/>
      <c r="U27" s="145" t="s">
        <v>35</v>
      </c>
      <c r="V27" s="146">
        <f t="shared" si="4"/>
        <v>0</v>
      </c>
      <c r="W27" s="145"/>
      <c r="AA27" s="107"/>
    </row>
    <row r="28" spans="1:27" ht="39.950000000000003" customHeight="1" x14ac:dyDescent="0.25">
      <c r="A28" s="144"/>
      <c r="B28" s="293"/>
      <c r="C28" s="294"/>
      <c r="D28" s="290"/>
      <c r="E28" s="291"/>
      <c r="F28" s="291"/>
      <c r="G28" s="291"/>
      <c r="H28" s="291"/>
      <c r="I28" s="291"/>
      <c r="J28" s="291"/>
      <c r="K28" s="292"/>
      <c r="L28" s="116"/>
      <c r="M28" s="117"/>
      <c r="N28" s="195"/>
      <c r="O28" s="150"/>
      <c r="P28" s="118" t="str">
        <f t="shared" si="1"/>
        <v/>
      </c>
      <c r="Q28" s="119">
        <f t="shared" si="2"/>
        <v>0</v>
      </c>
      <c r="R28" s="120">
        <f t="shared" si="3"/>
        <v>0</v>
      </c>
      <c r="S28" s="144"/>
      <c r="T28" s="145"/>
      <c r="U28" s="145"/>
      <c r="V28" s="146">
        <f t="shared" si="4"/>
        <v>0</v>
      </c>
      <c r="W28" s="145"/>
    </row>
    <row r="29" spans="1:27" ht="39.950000000000003" customHeight="1" x14ac:dyDescent="0.25">
      <c r="A29" s="144"/>
      <c r="B29" s="293"/>
      <c r="C29" s="294"/>
      <c r="D29" s="290"/>
      <c r="E29" s="291"/>
      <c r="F29" s="291"/>
      <c r="G29" s="291"/>
      <c r="H29" s="291"/>
      <c r="I29" s="291"/>
      <c r="J29" s="291"/>
      <c r="K29" s="292"/>
      <c r="L29" s="116"/>
      <c r="M29" s="117"/>
      <c r="N29" s="195"/>
      <c r="O29" s="150"/>
      <c r="P29" s="118" t="str">
        <f t="shared" si="1"/>
        <v/>
      </c>
      <c r="Q29" s="119">
        <f t="shared" si="2"/>
        <v>0</v>
      </c>
      <c r="R29" s="120">
        <f t="shared" si="3"/>
        <v>0</v>
      </c>
      <c r="S29" s="144"/>
      <c r="T29" s="145"/>
      <c r="U29" s="145" t="s">
        <v>35</v>
      </c>
      <c r="V29" s="146">
        <f t="shared" si="4"/>
        <v>0</v>
      </c>
      <c r="W29" s="145"/>
      <c r="AA29" s="107"/>
    </row>
    <row r="30" spans="1:27" ht="39.950000000000003" customHeight="1" x14ac:dyDescent="0.25">
      <c r="A30" s="144"/>
      <c r="B30" s="293"/>
      <c r="C30" s="294"/>
      <c r="D30" s="290"/>
      <c r="E30" s="291"/>
      <c r="F30" s="291"/>
      <c r="G30" s="291"/>
      <c r="H30" s="291"/>
      <c r="I30" s="291"/>
      <c r="J30" s="291"/>
      <c r="K30" s="292"/>
      <c r="L30" s="116"/>
      <c r="M30" s="117"/>
      <c r="N30" s="195"/>
      <c r="O30" s="150"/>
      <c r="P30" s="118" t="str">
        <f t="shared" si="1"/>
        <v/>
      </c>
      <c r="Q30" s="119">
        <f t="shared" si="2"/>
        <v>0</v>
      </c>
      <c r="R30" s="120">
        <f t="shared" si="3"/>
        <v>0</v>
      </c>
      <c r="S30" s="144"/>
      <c r="T30" s="145"/>
      <c r="U30" s="145"/>
      <c r="V30" s="146">
        <f t="shared" si="4"/>
        <v>0</v>
      </c>
      <c r="W30" s="145"/>
    </row>
    <row r="31" spans="1:27" ht="39.950000000000003" customHeight="1" x14ac:dyDescent="0.25">
      <c r="A31" s="144"/>
      <c r="B31" s="293"/>
      <c r="C31" s="294"/>
      <c r="D31" s="290"/>
      <c r="E31" s="291"/>
      <c r="F31" s="291"/>
      <c r="G31" s="291"/>
      <c r="H31" s="291"/>
      <c r="I31" s="291"/>
      <c r="J31" s="291"/>
      <c r="K31" s="292"/>
      <c r="L31" s="116"/>
      <c r="M31" s="117"/>
      <c r="N31" s="195"/>
      <c r="O31" s="150"/>
      <c r="P31" s="118" t="str">
        <f t="shared" si="1"/>
        <v/>
      </c>
      <c r="Q31" s="119">
        <f t="shared" si="2"/>
        <v>0</v>
      </c>
      <c r="R31" s="120">
        <f t="shared" si="3"/>
        <v>0</v>
      </c>
      <c r="S31" s="144"/>
      <c r="T31" s="145"/>
      <c r="U31" s="145" t="s">
        <v>35</v>
      </c>
      <c r="V31" s="146">
        <f t="shared" si="4"/>
        <v>0</v>
      </c>
      <c r="W31" s="145"/>
      <c r="AA31" s="107"/>
    </row>
    <row r="32" spans="1:27" ht="39.950000000000003" customHeight="1" x14ac:dyDescent="0.25">
      <c r="A32" s="144"/>
      <c r="B32" s="293"/>
      <c r="C32" s="294"/>
      <c r="D32" s="290"/>
      <c r="E32" s="291"/>
      <c r="F32" s="291"/>
      <c r="G32" s="291"/>
      <c r="H32" s="291"/>
      <c r="I32" s="291"/>
      <c r="J32" s="291"/>
      <c r="K32" s="292"/>
      <c r="L32" s="116"/>
      <c r="M32" s="117"/>
      <c r="N32" s="195"/>
      <c r="O32" s="150"/>
      <c r="P32" s="118" t="str">
        <f t="shared" si="1"/>
        <v/>
      </c>
      <c r="Q32" s="119">
        <f t="shared" si="2"/>
        <v>0</v>
      </c>
      <c r="R32" s="120">
        <f t="shared" si="3"/>
        <v>0</v>
      </c>
      <c r="S32" s="144"/>
      <c r="T32" s="145"/>
      <c r="U32" s="145"/>
      <c r="V32" s="146">
        <f t="shared" si="4"/>
        <v>0</v>
      </c>
      <c r="W32" s="145"/>
    </row>
    <row r="33" spans="1:27" ht="39.950000000000003" customHeight="1" x14ac:dyDescent="0.25">
      <c r="A33" s="144"/>
      <c r="B33" s="293"/>
      <c r="C33" s="294"/>
      <c r="D33" s="290"/>
      <c r="E33" s="291"/>
      <c r="F33" s="291"/>
      <c r="G33" s="291"/>
      <c r="H33" s="291"/>
      <c r="I33" s="291"/>
      <c r="J33" s="291"/>
      <c r="K33" s="292"/>
      <c r="L33" s="116"/>
      <c r="M33" s="117"/>
      <c r="N33" s="195"/>
      <c r="O33" s="150"/>
      <c r="P33" s="118" t="str">
        <f t="shared" si="1"/>
        <v/>
      </c>
      <c r="Q33" s="119">
        <f t="shared" si="2"/>
        <v>0</v>
      </c>
      <c r="R33" s="120">
        <f t="shared" si="3"/>
        <v>0</v>
      </c>
      <c r="S33" s="144"/>
      <c r="T33" s="145"/>
      <c r="U33" s="145"/>
      <c r="V33" s="146">
        <f t="shared" si="4"/>
        <v>0</v>
      </c>
      <c r="W33" s="145"/>
    </row>
    <row r="34" spans="1:27" ht="39.950000000000003" hidden="1" customHeight="1" x14ac:dyDescent="0.25">
      <c r="A34" s="144"/>
      <c r="B34" s="293"/>
      <c r="C34" s="294"/>
      <c r="D34" s="290"/>
      <c r="E34" s="291"/>
      <c r="F34" s="291"/>
      <c r="G34" s="291"/>
      <c r="H34" s="291"/>
      <c r="I34" s="291"/>
      <c r="J34" s="291"/>
      <c r="K34" s="292"/>
      <c r="L34" s="116"/>
      <c r="M34" s="117"/>
      <c r="N34" s="195"/>
      <c r="O34" s="150"/>
      <c r="P34" s="118" t="str">
        <f t="shared" si="1"/>
        <v/>
      </c>
      <c r="Q34" s="119">
        <f t="shared" si="2"/>
        <v>0</v>
      </c>
      <c r="R34" s="120">
        <f t="shared" si="3"/>
        <v>0</v>
      </c>
      <c r="S34" s="144"/>
      <c r="T34" s="145"/>
      <c r="U34" s="145" t="s">
        <v>35</v>
      </c>
      <c r="V34" s="146">
        <f t="shared" si="4"/>
        <v>0</v>
      </c>
      <c r="W34" s="145"/>
      <c r="AA34" s="107"/>
    </row>
    <row r="35" spans="1:27" ht="39.950000000000003" hidden="1" customHeight="1" x14ac:dyDescent="0.25">
      <c r="A35" s="144"/>
      <c r="B35" s="293"/>
      <c r="C35" s="294"/>
      <c r="D35" s="290"/>
      <c r="E35" s="291"/>
      <c r="F35" s="291"/>
      <c r="G35" s="291"/>
      <c r="H35" s="291"/>
      <c r="I35" s="291"/>
      <c r="J35" s="291"/>
      <c r="K35" s="292"/>
      <c r="L35" s="116"/>
      <c r="M35" s="117"/>
      <c r="N35" s="195"/>
      <c r="O35" s="150"/>
      <c r="P35" s="118" t="str">
        <f t="shared" si="1"/>
        <v/>
      </c>
      <c r="Q35" s="119">
        <f t="shared" si="2"/>
        <v>0</v>
      </c>
      <c r="R35" s="120">
        <f t="shared" si="3"/>
        <v>0</v>
      </c>
      <c r="S35" s="144"/>
      <c r="T35" s="145"/>
      <c r="U35" s="145"/>
      <c r="V35" s="146">
        <f t="shared" si="4"/>
        <v>0</v>
      </c>
      <c r="W35" s="145"/>
    </row>
    <row r="36" spans="1:27" ht="39.950000000000003" hidden="1" customHeight="1" x14ac:dyDescent="0.25">
      <c r="A36" s="144"/>
      <c r="B36" s="293"/>
      <c r="C36" s="294"/>
      <c r="D36" s="290"/>
      <c r="E36" s="291"/>
      <c r="F36" s="291"/>
      <c r="G36" s="291"/>
      <c r="H36" s="291"/>
      <c r="I36" s="291"/>
      <c r="J36" s="291"/>
      <c r="K36" s="292"/>
      <c r="L36" s="116"/>
      <c r="M36" s="117"/>
      <c r="N36" s="195"/>
      <c r="O36" s="150"/>
      <c r="P36" s="118" t="str">
        <f t="shared" si="1"/>
        <v/>
      </c>
      <c r="Q36" s="119">
        <f t="shared" si="2"/>
        <v>0</v>
      </c>
      <c r="R36" s="120">
        <f t="shared" si="3"/>
        <v>0</v>
      </c>
      <c r="S36" s="144"/>
      <c r="T36" s="145"/>
      <c r="U36" s="145"/>
      <c r="V36" s="146">
        <f t="shared" si="4"/>
        <v>0</v>
      </c>
      <c r="W36" s="145"/>
    </row>
    <row r="37" spans="1:27" ht="39.950000000000003" hidden="1" customHeight="1" x14ac:dyDescent="0.25">
      <c r="A37" s="144"/>
      <c r="B37" s="293"/>
      <c r="C37" s="294"/>
      <c r="D37" s="290"/>
      <c r="E37" s="291"/>
      <c r="F37" s="291"/>
      <c r="G37" s="291"/>
      <c r="H37" s="291"/>
      <c r="I37" s="291"/>
      <c r="J37" s="291"/>
      <c r="K37" s="292"/>
      <c r="L37" s="116"/>
      <c r="M37" s="117"/>
      <c r="N37" s="195"/>
      <c r="O37" s="150"/>
      <c r="P37" s="118" t="str">
        <f t="shared" si="1"/>
        <v/>
      </c>
      <c r="Q37" s="119">
        <f t="shared" si="2"/>
        <v>0</v>
      </c>
      <c r="R37" s="120">
        <f t="shared" si="3"/>
        <v>0</v>
      </c>
      <c r="S37" s="144"/>
      <c r="T37" s="145"/>
      <c r="U37" s="145" t="s">
        <v>35</v>
      </c>
      <c r="V37" s="146">
        <f t="shared" si="4"/>
        <v>0</v>
      </c>
      <c r="W37" s="145"/>
      <c r="AA37" s="107"/>
    </row>
    <row r="38" spans="1:27" ht="39.950000000000003" hidden="1" customHeight="1" x14ac:dyDescent="0.25">
      <c r="A38" s="144"/>
      <c r="B38" s="293"/>
      <c r="C38" s="294"/>
      <c r="D38" s="290"/>
      <c r="E38" s="291"/>
      <c r="F38" s="291"/>
      <c r="G38" s="291"/>
      <c r="H38" s="291"/>
      <c r="I38" s="291"/>
      <c r="J38" s="291"/>
      <c r="K38" s="292"/>
      <c r="L38" s="116"/>
      <c r="M38" s="117"/>
      <c r="N38" s="195"/>
      <c r="O38" s="150"/>
      <c r="P38" s="118" t="str">
        <f t="shared" si="1"/>
        <v/>
      </c>
      <c r="Q38" s="119">
        <f t="shared" si="2"/>
        <v>0</v>
      </c>
      <c r="R38" s="120">
        <f t="shared" si="3"/>
        <v>0</v>
      </c>
      <c r="S38" s="144"/>
      <c r="T38" s="145"/>
      <c r="U38" s="145"/>
      <c r="V38" s="146">
        <f t="shared" si="4"/>
        <v>0</v>
      </c>
      <c r="W38" s="145"/>
    </row>
    <row r="39" spans="1:27" ht="39.950000000000003" hidden="1" customHeight="1" x14ac:dyDescent="0.25">
      <c r="A39" s="144"/>
      <c r="B39" s="293"/>
      <c r="C39" s="294"/>
      <c r="D39" s="290"/>
      <c r="E39" s="291"/>
      <c r="F39" s="291"/>
      <c r="G39" s="291"/>
      <c r="H39" s="291"/>
      <c r="I39" s="291"/>
      <c r="J39" s="291"/>
      <c r="K39" s="292"/>
      <c r="L39" s="116"/>
      <c r="M39" s="117"/>
      <c r="N39" s="195"/>
      <c r="O39" s="150"/>
      <c r="P39" s="118" t="str">
        <f t="shared" si="1"/>
        <v/>
      </c>
      <c r="Q39" s="119">
        <f t="shared" si="2"/>
        <v>0</v>
      </c>
      <c r="R39" s="120">
        <f t="shared" si="3"/>
        <v>0</v>
      </c>
      <c r="S39" s="144"/>
      <c r="T39" s="145"/>
      <c r="U39" s="145" t="s">
        <v>35</v>
      </c>
      <c r="V39" s="146">
        <f t="shared" si="4"/>
        <v>0</v>
      </c>
      <c r="W39" s="145"/>
      <c r="AA39" s="107"/>
    </row>
    <row r="40" spans="1:27" ht="39.950000000000003" hidden="1" customHeight="1" x14ac:dyDescent="0.25">
      <c r="A40" s="144"/>
      <c r="B40" s="293"/>
      <c r="C40" s="294"/>
      <c r="D40" s="290"/>
      <c r="E40" s="291"/>
      <c r="F40" s="291"/>
      <c r="G40" s="291"/>
      <c r="H40" s="291"/>
      <c r="I40" s="291"/>
      <c r="J40" s="291"/>
      <c r="K40" s="292"/>
      <c r="L40" s="116"/>
      <c r="M40" s="117"/>
      <c r="N40" s="195"/>
      <c r="O40" s="150"/>
      <c r="P40" s="118" t="str">
        <f t="shared" si="1"/>
        <v/>
      </c>
      <c r="Q40" s="119">
        <f t="shared" si="2"/>
        <v>0</v>
      </c>
      <c r="R40" s="120">
        <f t="shared" si="3"/>
        <v>0</v>
      </c>
      <c r="S40" s="144"/>
      <c r="T40" s="145"/>
      <c r="U40" s="145"/>
      <c r="V40" s="146">
        <f t="shared" si="4"/>
        <v>0</v>
      </c>
      <c r="W40" s="145"/>
    </row>
    <row r="41" spans="1:27" ht="39.950000000000003" hidden="1" customHeight="1" x14ac:dyDescent="0.25">
      <c r="A41" s="144"/>
      <c r="B41" s="293"/>
      <c r="C41" s="294"/>
      <c r="D41" s="290"/>
      <c r="E41" s="291"/>
      <c r="F41" s="291"/>
      <c r="G41" s="291"/>
      <c r="H41" s="291"/>
      <c r="I41" s="291"/>
      <c r="J41" s="291"/>
      <c r="K41" s="292"/>
      <c r="L41" s="116"/>
      <c r="M41" s="117"/>
      <c r="N41" s="195"/>
      <c r="O41" s="150"/>
      <c r="P41" s="118" t="str">
        <f t="shared" si="1"/>
        <v/>
      </c>
      <c r="Q41" s="119">
        <f t="shared" si="2"/>
        <v>0</v>
      </c>
      <c r="R41" s="120">
        <f t="shared" si="3"/>
        <v>0</v>
      </c>
      <c r="S41" s="144"/>
      <c r="T41" s="145"/>
      <c r="U41" s="145" t="s">
        <v>35</v>
      </c>
      <c r="V41" s="146">
        <f t="shared" si="4"/>
        <v>0</v>
      </c>
      <c r="W41" s="145"/>
      <c r="AA41" s="107"/>
    </row>
    <row r="42" spans="1:27" ht="39.950000000000003" hidden="1" customHeight="1" x14ac:dyDescent="0.25">
      <c r="A42" s="144"/>
      <c r="B42" s="293"/>
      <c r="C42" s="294"/>
      <c r="D42" s="290"/>
      <c r="E42" s="291"/>
      <c r="F42" s="291"/>
      <c r="G42" s="291"/>
      <c r="H42" s="291"/>
      <c r="I42" s="291"/>
      <c r="J42" s="291"/>
      <c r="K42" s="292"/>
      <c r="L42" s="116"/>
      <c r="M42" s="117"/>
      <c r="N42" s="195"/>
      <c r="O42" s="150"/>
      <c r="P42" s="118" t="str">
        <f t="shared" si="1"/>
        <v/>
      </c>
      <c r="Q42" s="119">
        <f t="shared" si="2"/>
        <v>0</v>
      </c>
      <c r="R42" s="120">
        <f t="shared" si="3"/>
        <v>0</v>
      </c>
      <c r="S42" s="144"/>
      <c r="T42" s="145"/>
      <c r="U42" s="145"/>
      <c r="V42" s="146">
        <f t="shared" si="4"/>
        <v>0</v>
      </c>
      <c r="W42" s="145"/>
    </row>
    <row r="43" spans="1:27" ht="39.950000000000003" hidden="1" customHeight="1" x14ac:dyDescent="0.25">
      <c r="A43" s="144"/>
      <c r="B43" s="293"/>
      <c r="C43" s="294"/>
      <c r="D43" s="290"/>
      <c r="E43" s="291"/>
      <c r="F43" s="291"/>
      <c r="G43" s="291"/>
      <c r="H43" s="291"/>
      <c r="I43" s="291"/>
      <c r="J43" s="291"/>
      <c r="K43" s="292"/>
      <c r="L43" s="116"/>
      <c r="M43" s="117"/>
      <c r="N43" s="195"/>
      <c r="O43" s="150"/>
      <c r="P43" s="118" t="str">
        <f t="shared" si="1"/>
        <v/>
      </c>
      <c r="Q43" s="119">
        <f t="shared" si="2"/>
        <v>0</v>
      </c>
      <c r="R43" s="120">
        <f t="shared" si="3"/>
        <v>0</v>
      </c>
      <c r="S43" s="144"/>
      <c r="T43" s="145"/>
      <c r="U43" s="145" t="s">
        <v>35</v>
      </c>
      <c r="V43" s="146">
        <f t="shared" si="4"/>
        <v>0</v>
      </c>
      <c r="W43" s="145"/>
      <c r="AA43" s="107"/>
    </row>
    <row r="44" spans="1:27" ht="18.600000000000001" customHeight="1" x14ac:dyDescent="0.25">
      <c r="A44" s="144"/>
      <c r="B44" s="304" t="s">
        <v>31</v>
      </c>
      <c r="C44" s="305"/>
      <c r="D44" s="305"/>
      <c r="E44" s="305"/>
      <c r="F44" s="305"/>
      <c r="G44" s="305"/>
      <c r="H44" s="305"/>
      <c r="I44" s="305"/>
      <c r="J44" s="305"/>
      <c r="K44" s="305"/>
      <c r="L44" s="305"/>
      <c r="M44" s="305"/>
      <c r="N44" s="305"/>
      <c r="O44" s="306"/>
      <c r="P44" s="121">
        <f>SUM(P19:P43)</f>
        <v>0</v>
      </c>
      <c r="Q44" s="120">
        <f>SUM(Q19:Q43)</f>
        <v>0</v>
      </c>
      <c r="R44" s="120">
        <f>ROUND(SUM(R19:R43),0)</f>
        <v>0</v>
      </c>
      <c r="S44" s="144"/>
      <c r="T44" s="145"/>
      <c r="U44" s="145">
        <f>R44+Q44</f>
        <v>0</v>
      </c>
      <c r="V44" s="145"/>
      <c r="W44" s="145"/>
      <c r="X44" s="108"/>
      <c r="Y44" s="108">
        <f>R44</f>
        <v>0</v>
      </c>
    </row>
    <row r="45" spans="1:27" ht="15.75" customHeight="1" x14ac:dyDescent="0.25">
      <c r="A45" s="144"/>
      <c r="B45" s="307" t="s">
        <v>36</v>
      </c>
      <c r="C45" s="302"/>
      <c r="D45" s="302"/>
      <c r="E45" s="302"/>
      <c r="F45" s="302"/>
      <c r="G45" s="302"/>
      <c r="H45" s="302"/>
      <c r="I45" s="302"/>
      <c r="J45" s="302"/>
      <c r="K45" s="302"/>
      <c r="L45" s="302"/>
      <c r="M45" s="302"/>
      <c r="N45" s="302"/>
      <c r="O45" s="302"/>
      <c r="P45" s="302"/>
      <c r="Q45" s="302"/>
      <c r="R45" s="303"/>
      <c r="S45" s="144"/>
      <c r="T45" s="145"/>
      <c r="U45" s="145"/>
      <c r="V45" s="145"/>
      <c r="W45" s="145"/>
    </row>
    <row r="46" spans="1:27" ht="39.950000000000003" customHeight="1" x14ac:dyDescent="0.25">
      <c r="A46" s="144"/>
      <c r="B46" s="285" t="s">
        <v>22</v>
      </c>
      <c r="C46" s="286"/>
      <c r="D46" s="285" t="s">
        <v>37</v>
      </c>
      <c r="E46" s="287"/>
      <c r="F46" s="287"/>
      <c r="G46" s="287"/>
      <c r="H46" s="287"/>
      <c r="I46" s="287"/>
      <c r="J46" s="287"/>
      <c r="K46" s="286"/>
      <c r="L46" s="157" t="s">
        <v>24</v>
      </c>
      <c r="M46" s="157" t="s">
        <v>25</v>
      </c>
      <c r="N46" s="157" t="s">
        <v>26</v>
      </c>
      <c r="O46" s="157" t="s">
        <v>27</v>
      </c>
      <c r="P46" s="157" t="s">
        <v>28</v>
      </c>
      <c r="Q46" s="157" t="s">
        <v>34</v>
      </c>
      <c r="R46" s="157" t="s">
        <v>30</v>
      </c>
      <c r="S46" s="144"/>
      <c r="T46" s="145"/>
      <c r="U46" s="145"/>
      <c r="V46" s="146"/>
      <c r="W46" s="145"/>
    </row>
    <row r="47" spans="1:27" ht="39.950000000000003" customHeight="1" x14ac:dyDescent="0.25">
      <c r="A47" s="144"/>
      <c r="B47" s="290"/>
      <c r="C47" s="292"/>
      <c r="D47" s="290"/>
      <c r="E47" s="291"/>
      <c r="F47" s="291"/>
      <c r="G47" s="291"/>
      <c r="H47" s="291"/>
      <c r="I47" s="291"/>
      <c r="J47" s="291"/>
      <c r="K47" s="292"/>
      <c r="L47" s="116"/>
      <c r="M47" s="117"/>
      <c r="N47" s="195"/>
      <c r="O47" s="150"/>
      <c r="P47" s="118" t="str">
        <f>IF(N47="","",(L47/N47))</f>
        <v/>
      </c>
      <c r="Q47" s="119">
        <f>O47*R47</f>
        <v>0</v>
      </c>
      <c r="R47" s="120">
        <f t="shared" ref="R47:R49" si="5">ROUND(L47*M47,2)</f>
        <v>0</v>
      </c>
      <c r="S47" s="144"/>
      <c r="T47" s="145"/>
      <c r="U47" s="145"/>
      <c r="V47" s="146">
        <f>Q47+R47</f>
        <v>0</v>
      </c>
      <c r="W47" s="145"/>
    </row>
    <row r="48" spans="1:27" ht="39.950000000000003" customHeight="1" x14ac:dyDescent="0.25">
      <c r="A48" s="144"/>
      <c r="B48" s="290"/>
      <c r="C48" s="292"/>
      <c r="D48" s="290"/>
      <c r="E48" s="291"/>
      <c r="F48" s="291"/>
      <c r="G48" s="291"/>
      <c r="H48" s="291"/>
      <c r="I48" s="291"/>
      <c r="J48" s="291"/>
      <c r="K48" s="292"/>
      <c r="L48" s="124"/>
      <c r="M48" s="125"/>
      <c r="N48" s="195"/>
      <c r="O48" s="150"/>
      <c r="P48" s="118" t="str">
        <f>IF(N48="","",(L48/N48))</f>
        <v/>
      </c>
      <c r="Q48" s="119">
        <f>O48*R48</f>
        <v>0</v>
      </c>
      <c r="R48" s="120">
        <f t="shared" si="5"/>
        <v>0</v>
      </c>
      <c r="S48" s="144"/>
      <c r="T48" s="145"/>
      <c r="U48" s="145"/>
      <c r="V48" s="146">
        <f>Q48+R48</f>
        <v>0</v>
      </c>
      <c r="W48" s="145"/>
    </row>
    <row r="49" spans="1:25" ht="39.950000000000003" customHeight="1" x14ac:dyDescent="0.25">
      <c r="A49" s="144"/>
      <c r="B49" s="290"/>
      <c r="C49" s="292"/>
      <c r="D49" s="290"/>
      <c r="E49" s="291"/>
      <c r="F49" s="291"/>
      <c r="G49" s="291"/>
      <c r="H49" s="291"/>
      <c r="I49" s="291"/>
      <c r="J49" s="291"/>
      <c r="K49" s="292"/>
      <c r="L49" s="124"/>
      <c r="M49" s="125"/>
      <c r="N49" s="195"/>
      <c r="O49" s="150"/>
      <c r="P49" s="118" t="str">
        <f>IF(N49="","",(L49/N49))</f>
        <v/>
      </c>
      <c r="Q49" s="119">
        <f>O49*R49</f>
        <v>0</v>
      </c>
      <c r="R49" s="120">
        <f t="shared" si="5"/>
        <v>0</v>
      </c>
      <c r="S49" s="144"/>
      <c r="T49" s="145"/>
      <c r="U49" s="145"/>
      <c r="V49" s="146">
        <f>Q49+R49</f>
        <v>0</v>
      </c>
      <c r="W49" s="145"/>
    </row>
    <row r="50" spans="1:25" ht="39.950000000000003" hidden="1" customHeight="1" x14ac:dyDescent="0.25">
      <c r="A50" s="144"/>
      <c r="B50" s="290"/>
      <c r="C50" s="292"/>
      <c r="D50" s="290"/>
      <c r="E50" s="291"/>
      <c r="F50" s="291"/>
      <c r="G50" s="291"/>
      <c r="H50" s="291"/>
      <c r="I50" s="291"/>
      <c r="J50" s="291"/>
      <c r="K50" s="292"/>
      <c r="L50" s="124"/>
      <c r="M50" s="125"/>
      <c r="N50" s="195"/>
      <c r="O50" s="150"/>
      <c r="P50" s="118" t="str">
        <f>IF(N50="","",(L50/N50))</f>
        <v/>
      </c>
      <c r="Q50" s="119">
        <f>O50*R50</f>
        <v>0</v>
      </c>
      <c r="R50" s="120">
        <f>ROUND(L50*M50,0)</f>
        <v>0</v>
      </c>
      <c r="S50" s="144"/>
      <c r="T50" s="145"/>
      <c r="U50" s="145"/>
      <c r="V50" s="146">
        <f>Q50+R50</f>
        <v>0</v>
      </c>
      <c r="W50" s="145"/>
    </row>
    <row r="51" spans="1:25" ht="39.950000000000003" hidden="1" customHeight="1" x14ac:dyDescent="0.25">
      <c r="A51" s="144"/>
      <c r="B51" s="290"/>
      <c r="C51" s="292"/>
      <c r="D51" s="290"/>
      <c r="E51" s="291"/>
      <c r="F51" s="291"/>
      <c r="G51" s="291"/>
      <c r="H51" s="291"/>
      <c r="I51" s="291"/>
      <c r="J51" s="291"/>
      <c r="K51" s="292"/>
      <c r="L51" s="124"/>
      <c r="M51" s="125"/>
      <c r="N51" s="195">
        <v>1950</v>
      </c>
      <c r="O51" s="150"/>
      <c r="P51" s="118">
        <f>IF(N51="","",(L51/N51))</f>
        <v>0</v>
      </c>
      <c r="Q51" s="119">
        <f>O51*R51</f>
        <v>0</v>
      </c>
      <c r="R51" s="120">
        <f>ROUND(L51*M51,0)</f>
        <v>0</v>
      </c>
      <c r="S51" s="144"/>
      <c r="T51" s="145"/>
      <c r="U51" s="145"/>
      <c r="V51" s="146">
        <f>Q51+R51</f>
        <v>0</v>
      </c>
      <c r="W51" s="145"/>
    </row>
    <row r="52" spans="1:25" ht="18.600000000000001" customHeight="1" x14ac:dyDescent="0.25">
      <c r="A52" s="144"/>
      <c r="B52" s="304" t="s">
        <v>31</v>
      </c>
      <c r="C52" s="305"/>
      <c r="D52" s="305"/>
      <c r="E52" s="305"/>
      <c r="F52" s="305"/>
      <c r="G52" s="305"/>
      <c r="H52" s="305"/>
      <c r="I52" s="305"/>
      <c r="J52" s="305"/>
      <c r="K52" s="305"/>
      <c r="L52" s="305"/>
      <c r="M52" s="305"/>
      <c r="N52" s="305"/>
      <c r="O52" s="306"/>
      <c r="P52" s="121">
        <f>SUM(P47:P51)</f>
        <v>0</v>
      </c>
      <c r="Q52" s="120">
        <f>SUM(Q47:Q51)</f>
        <v>0</v>
      </c>
      <c r="R52" s="120">
        <f>ROUND(SUM(R47:R51),0)</f>
        <v>0</v>
      </c>
      <c r="S52" s="144"/>
      <c r="T52" s="145"/>
      <c r="U52" s="145">
        <f>R52+Q52</f>
        <v>0</v>
      </c>
      <c r="V52" s="145"/>
      <c r="W52" s="145"/>
      <c r="X52" s="108"/>
      <c r="Y52" s="108">
        <f>R52</f>
        <v>0</v>
      </c>
    </row>
    <row r="53" spans="1:25" ht="15.75" customHeight="1" x14ac:dyDescent="0.25">
      <c r="A53" s="144"/>
      <c r="B53" s="307" t="s">
        <v>38</v>
      </c>
      <c r="C53" s="302"/>
      <c r="D53" s="302"/>
      <c r="E53" s="302"/>
      <c r="F53" s="302"/>
      <c r="G53" s="302"/>
      <c r="H53" s="302"/>
      <c r="I53" s="302"/>
      <c r="J53" s="302"/>
      <c r="K53" s="302"/>
      <c r="L53" s="302"/>
      <c r="M53" s="302"/>
      <c r="N53" s="302"/>
      <c r="O53" s="302"/>
      <c r="P53" s="302"/>
      <c r="Q53" s="302"/>
      <c r="R53" s="303"/>
      <c r="S53" s="144"/>
      <c r="T53" s="145"/>
      <c r="U53" s="145"/>
      <c r="V53" s="145"/>
      <c r="W53" s="145"/>
    </row>
    <row r="54" spans="1:25" ht="39.950000000000003" customHeight="1" x14ac:dyDescent="0.25">
      <c r="A54" s="144"/>
      <c r="B54" s="315" t="s">
        <v>39</v>
      </c>
      <c r="C54" s="315"/>
      <c r="D54" s="285" t="s">
        <v>40</v>
      </c>
      <c r="E54" s="287"/>
      <c r="F54" s="287"/>
      <c r="G54" s="287"/>
      <c r="H54" s="287"/>
      <c r="I54" s="287"/>
      <c r="J54" s="287"/>
      <c r="K54" s="287"/>
      <c r="L54" s="287"/>
      <c r="M54" s="287"/>
      <c r="N54" s="287"/>
      <c r="O54" s="287"/>
      <c r="P54" s="287"/>
      <c r="Q54" s="261"/>
      <c r="R54" s="157" t="s">
        <v>41</v>
      </c>
      <c r="S54" s="144"/>
      <c r="T54" s="145"/>
      <c r="U54" s="145"/>
      <c r="V54" s="145"/>
      <c r="W54" s="145"/>
    </row>
    <row r="55" spans="1:25" ht="39.950000000000003" customHeight="1" x14ac:dyDescent="0.25">
      <c r="A55" s="144"/>
      <c r="B55" s="308"/>
      <c r="C55" s="308"/>
      <c r="D55" s="290"/>
      <c r="E55" s="291"/>
      <c r="F55" s="291"/>
      <c r="G55" s="291"/>
      <c r="H55" s="291"/>
      <c r="I55" s="291"/>
      <c r="J55" s="291"/>
      <c r="K55" s="291"/>
      <c r="L55" s="291"/>
      <c r="M55" s="291"/>
      <c r="N55" s="291"/>
      <c r="O55" s="291"/>
      <c r="P55" s="291"/>
      <c r="Q55" s="260"/>
      <c r="R55" s="126"/>
      <c r="S55" s="144"/>
      <c r="T55" s="145"/>
      <c r="U55" s="145"/>
      <c r="V55" s="145"/>
      <c r="W55" s="145"/>
    </row>
    <row r="56" spans="1:25" ht="39.950000000000003" customHeight="1" x14ac:dyDescent="0.25">
      <c r="A56" s="144"/>
      <c r="B56" s="308"/>
      <c r="C56" s="308"/>
      <c r="D56" s="290"/>
      <c r="E56" s="291"/>
      <c r="F56" s="291"/>
      <c r="G56" s="291"/>
      <c r="H56" s="291"/>
      <c r="I56" s="291"/>
      <c r="J56" s="291"/>
      <c r="K56" s="291"/>
      <c r="L56" s="291"/>
      <c r="M56" s="291"/>
      <c r="N56" s="291"/>
      <c r="O56" s="291"/>
      <c r="P56" s="291"/>
      <c r="Q56" s="260"/>
      <c r="R56" s="126"/>
      <c r="S56" s="144"/>
      <c r="T56" s="145"/>
      <c r="U56" s="145"/>
      <c r="V56" s="145"/>
      <c r="W56" s="145"/>
    </row>
    <row r="57" spans="1:25" ht="18.600000000000001" customHeight="1" x14ac:dyDescent="0.25">
      <c r="A57" s="144"/>
      <c r="B57" s="309" t="s">
        <v>42</v>
      </c>
      <c r="C57" s="310"/>
      <c r="D57" s="310"/>
      <c r="E57" s="310"/>
      <c r="F57" s="310"/>
      <c r="G57" s="310"/>
      <c r="H57" s="310"/>
      <c r="I57" s="310"/>
      <c r="J57" s="310"/>
      <c r="K57" s="310"/>
      <c r="L57" s="310"/>
      <c r="M57" s="310"/>
      <c r="N57" s="310"/>
      <c r="O57" s="310"/>
      <c r="P57" s="310"/>
      <c r="Q57" s="311"/>
      <c r="R57" s="31">
        <f>ROUND(R55+R56,0)</f>
        <v>0</v>
      </c>
      <c r="S57" s="144"/>
      <c r="T57" s="145"/>
      <c r="U57" s="145"/>
      <c r="V57" s="145"/>
      <c r="W57" s="145"/>
      <c r="Y57" s="108">
        <f>R57</f>
        <v>0</v>
      </c>
    </row>
    <row r="58" spans="1:25" ht="15.75" customHeight="1" x14ac:dyDescent="0.25">
      <c r="A58" s="144"/>
      <c r="B58" s="307" t="s">
        <v>43</v>
      </c>
      <c r="C58" s="302"/>
      <c r="D58" s="302"/>
      <c r="E58" s="302"/>
      <c r="F58" s="302"/>
      <c r="G58" s="302"/>
      <c r="H58" s="302"/>
      <c r="I58" s="302"/>
      <c r="J58" s="302"/>
      <c r="K58" s="302"/>
      <c r="L58" s="302"/>
      <c r="M58" s="302"/>
      <c r="N58" s="302"/>
      <c r="O58" s="302"/>
      <c r="P58" s="302"/>
      <c r="Q58" s="302"/>
      <c r="R58" s="303"/>
      <c r="S58" s="144"/>
      <c r="T58" s="145"/>
      <c r="U58" s="145"/>
      <c r="V58" s="145"/>
      <c r="W58" s="145"/>
    </row>
    <row r="59" spans="1:25" ht="39.950000000000003" customHeight="1" x14ac:dyDescent="0.25">
      <c r="A59" s="144"/>
      <c r="B59" s="312"/>
      <c r="C59" s="313"/>
      <c r="D59" s="313" t="s">
        <v>44</v>
      </c>
      <c r="E59" s="313"/>
      <c r="F59" s="313"/>
      <c r="G59" s="313"/>
      <c r="H59" s="313"/>
      <c r="I59" s="313"/>
      <c r="J59" s="313"/>
      <c r="K59" s="313"/>
      <c r="L59" s="313"/>
      <c r="M59" s="313"/>
      <c r="N59" s="313"/>
      <c r="O59" s="313"/>
      <c r="P59" s="313"/>
      <c r="Q59" s="314"/>
      <c r="R59" s="157" t="s">
        <v>45</v>
      </c>
      <c r="S59" s="144"/>
      <c r="T59" s="145"/>
      <c r="U59" s="145"/>
      <c r="V59" s="145"/>
      <c r="W59" s="145"/>
    </row>
    <row r="60" spans="1:25" ht="39.950000000000003" customHeight="1" x14ac:dyDescent="0.25">
      <c r="A60" s="144"/>
      <c r="B60" s="322" t="s">
        <v>46</v>
      </c>
      <c r="C60" s="322"/>
      <c r="D60" s="308"/>
      <c r="E60" s="308"/>
      <c r="F60" s="308"/>
      <c r="G60" s="308"/>
      <c r="H60" s="308"/>
      <c r="I60" s="308"/>
      <c r="J60" s="308"/>
      <c r="K60" s="308"/>
      <c r="L60" s="308"/>
      <c r="M60" s="308"/>
      <c r="N60" s="308"/>
      <c r="O60" s="308"/>
      <c r="P60" s="308"/>
      <c r="Q60" s="308"/>
      <c r="R60" s="158">
        <f>Q16</f>
        <v>0</v>
      </c>
      <c r="S60" s="144"/>
      <c r="T60" s="145"/>
      <c r="U60" s="145"/>
      <c r="V60" s="145"/>
      <c r="W60" s="145"/>
    </row>
    <row r="61" spans="1:25" ht="39.950000000000003" customHeight="1" x14ac:dyDescent="0.25">
      <c r="A61" s="144"/>
      <c r="B61" s="259"/>
      <c r="C61" s="316" t="s">
        <v>47</v>
      </c>
      <c r="D61" s="317"/>
      <c r="E61" s="318"/>
      <c r="F61" s="319"/>
      <c r="G61" s="320"/>
      <c r="H61" s="320"/>
      <c r="I61" s="320"/>
      <c r="J61" s="320"/>
      <c r="K61" s="320"/>
      <c r="L61" s="320"/>
      <c r="M61" s="320"/>
      <c r="N61" s="320"/>
      <c r="O61" s="320"/>
      <c r="P61" s="320"/>
      <c r="Q61" s="321"/>
      <c r="R61" s="126"/>
      <c r="S61" s="144"/>
      <c r="T61" s="145"/>
      <c r="U61" s="145"/>
      <c r="V61" s="145"/>
      <c r="W61" s="145"/>
    </row>
    <row r="62" spans="1:25" ht="39.950000000000003" customHeight="1" x14ac:dyDescent="0.25">
      <c r="A62" s="144"/>
      <c r="B62" s="316" t="s">
        <v>48</v>
      </c>
      <c r="C62" s="318"/>
      <c r="D62" s="290"/>
      <c r="E62" s="291"/>
      <c r="F62" s="291"/>
      <c r="G62" s="291"/>
      <c r="H62" s="291"/>
      <c r="I62" s="291"/>
      <c r="J62" s="291"/>
      <c r="K62" s="291"/>
      <c r="L62" s="291"/>
      <c r="M62" s="291"/>
      <c r="N62" s="291"/>
      <c r="O62" s="291"/>
      <c r="P62" s="291"/>
      <c r="Q62" s="292"/>
      <c r="R62" s="158">
        <f>Q44</f>
        <v>0</v>
      </c>
      <c r="S62" s="144"/>
      <c r="T62" s="145"/>
      <c r="U62" s="145"/>
      <c r="V62" s="145"/>
      <c r="W62" s="145"/>
    </row>
    <row r="63" spans="1:25" ht="39.950000000000003" customHeight="1" x14ac:dyDescent="0.25">
      <c r="A63" s="144"/>
      <c r="B63" s="259"/>
      <c r="C63" s="316" t="s">
        <v>49</v>
      </c>
      <c r="D63" s="317"/>
      <c r="E63" s="318"/>
      <c r="F63" s="319"/>
      <c r="G63" s="320"/>
      <c r="H63" s="320"/>
      <c r="I63" s="320"/>
      <c r="J63" s="320"/>
      <c r="K63" s="320"/>
      <c r="L63" s="320"/>
      <c r="M63" s="320"/>
      <c r="N63" s="320"/>
      <c r="O63" s="320"/>
      <c r="P63" s="320"/>
      <c r="Q63" s="321"/>
      <c r="R63" s="126"/>
      <c r="S63" s="144"/>
      <c r="T63" s="145"/>
      <c r="U63" s="145"/>
      <c r="V63" s="145"/>
      <c r="W63" s="145"/>
    </row>
    <row r="64" spans="1:25" ht="39.950000000000003" customHeight="1" x14ac:dyDescent="0.25">
      <c r="A64" s="144"/>
      <c r="B64" s="322" t="s">
        <v>50</v>
      </c>
      <c r="C64" s="322"/>
      <c r="D64" s="308"/>
      <c r="E64" s="308"/>
      <c r="F64" s="308"/>
      <c r="G64" s="308"/>
      <c r="H64" s="308"/>
      <c r="I64" s="308"/>
      <c r="J64" s="308"/>
      <c r="K64" s="308"/>
      <c r="L64" s="308"/>
      <c r="M64" s="308"/>
      <c r="N64" s="308"/>
      <c r="O64" s="308"/>
      <c r="P64" s="308"/>
      <c r="Q64" s="308"/>
      <c r="R64" s="158">
        <f>Q52</f>
        <v>0</v>
      </c>
      <c r="S64" s="144"/>
      <c r="T64" s="145"/>
      <c r="U64" s="145"/>
      <c r="V64" s="145"/>
      <c r="W64" s="145"/>
    </row>
    <row r="65" spans="1:25" ht="39.950000000000003" customHeight="1" x14ac:dyDescent="0.25">
      <c r="A65" s="144"/>
      <c r="B65" s="259"/>
      <c r="C65" s="316" t="s">
        <v>51</v>
      </c>
      <c r="D65" s="317"/>
      <c r="E65" s="318"/>
      <c r="F65" s="319"/>
      <c r="G65" s="320"/>
      <c r="H65" s="320"/>
      <c r="I65" s="320"/>
      <c r="J65" s="320"/>
      <c r="K65" s="320"/>
      <c r="L65" s="320"/>
      <c r="M65" s="320"/>
      <c r="N65" s="320"/>
      <c r="O65" s="320"/>
      <c r="P65" s="320"/>
      <c r="Q65" s="321"/>
      <c r="R65" s="126"/>
      <c r="S65" s="144"/>
      <c r="T65" s="145"/>
      <c r="U65" s="145"/>
      <c r="V65" s="145"/>
      <c r="W65" s="145"/>
    </row>
    <row r="66" spans="1:25" ht="18.600000000000001" customHeight="1" x14ac:dyDescent="0.25">
      <c r="A66" s="144"/>
      <c r="B66" s="304" t="s">
        <v>52</v>
      </c>
      <c r="C66" s="305"/>
      <c r="D66" s="305"/>
      <c r="E66" s="305"/>
      <c r="F66" s="305"/>
      <c r="G66" s="305"/>
      <c r="H66" s="305"/>
      <c r="I66" s="305"/>
      <c r="J66" s="305"/>
      <c r="K66" s="305"/>
      <c r="L66" s="305"/>
      <c r="M66" s="305"/>
      <c r="N66" s="305"/>
      <c r="O66" s="305"/>
      <c r="P66" s="305"/>
      <c r="Q66" s="306"/>
      <c r="R66" s="159">
        <f>IF(Cover!C14="Yes", ROUNDUP(SUM(R60:R65),0),ROUND(SUM(R60:R65),0))</f>
        <v>0</v>
      </c>
      <c r="S66" s="144"/>
      <c r="T66" s="145"/>
      <c r="U66" s="145"/>
      <c r="V66" s="145"/>
      <c r="W66" s="145"/>
      <c r="Y66" s="108">
        <f>R66</f>
        <v>0</v>
      </c>
    </row>
    <row r="67" spans="1:25" ht="15.75" customHeight="1" x14ac:dyDescent="0.25">
      <c r="A67" s="144"/>
      <c r="B67" s="282" t="s">
        <v>53</v>
      </c>
      <c r="C67" s="283"/>
      <c r="D67" s="283"/>
      <c r="E67" s="283"/>
      <c r="F67" s="283"/>
      <c r="G67" s="283"/>
      <c r="H67" s="283"/>
      <c r="I67" s="283"/>
      <c r="J67" s="283"/>
      <c r="K67" s="283"/>
      <c r="L67" s="283"/>
      <c r="M67" s="283"/>
      <c r="N67" s="283"/>
      <c r="O67" s="283"/>
      <c r="P67" s="283"/>
      <c r="Q67" s="283"/>
      <c r="R67" s="284"/>
      <c r="S67" s="144"/>
      <c r="T67" s="145"/>
      <c r="U67" s="145"/>
      <c r="V67" s="145"/>
      <c r="W67" s="145"/>
    </row>
    <row r="68" spans="1:25" ht="39.950000000000003" customHeight="1" x14ac:dyDescent="0.25">
      <c r="A68" s="144"/>
      <c r="B68" s="328" t="s">
        <v>54</v>
      </c>
      <c r="C68" s="329"/>
      <c r="D68" s="330" t="s">
        <v>55</v>
      </c>
      <c r="E68" s="331"/>
      <c r="F68" s="331"/>
      <c r="G68" s="332"/>
      <c r="H68" s="331" t="s">
        <v>56</v>
      </c>
      <c r="I68" s="331"/>
      <c r="J68" s="331"/>
      <c r="K68" s="331"/>
      <c r="L68" s="331"/>
      <c r="M68" s="331"/>
      <c r="N68" s="331"/>
      <c r="O68" s="332"/>
      <c r="P68" s="33" t="s">
        <v>57</v>
      </c>
      <c r="Q68" s="105" t="s">
        <v>58</v>
      </c>
      <c r="R68" s="105" t="s">
        <v>41</v>
      </c>
      <c r="S68" s="144"/>
      <c r="T68" s="145"/>
      <c r="U68" s="145"/>
      <c r="V68" s="145"/>
      <c r="W68" s="145"/>
    </row>
    <row r="69" spans="1:25" ht="39.950000000000003" customHeight="1" x14ac:dyDescent="0.25">
      <c r="A69" s="144"/>
      <c r="B69" s="323"/>
      <c r="C69" s="323"/>
      <c r="D69" s="324" t="str">
        <f>IF(B69="","Select Contractor or Sub Awardee in Column B","")</f>
        <v>Select Contractor or Sub Awardee in Column B</v>
      </c>
      <c r="E69" s="324"/>
      <c r="F69" s="324"/>
      <c r="G69" s="324"/>
      <c r="H69" s="325" t="str">
        <f>IF(B69="","Select Contractor or Sub Awardee in column B to continue",0)</f>
        <v>Select Contractor or Sub Awardee in column B to continue</v>
      </c>
      <c r="I69" s="325"/>
      <c r="J69" s="325"/>
      <c r="K69" s="325"/>
      <c r="L69" s="325"/>
      <c r="M69" s="325"/>
      <c r="N69" s="325"/>
      <c r="O69" s="325"/>
      <c r="P69" s="104"/>
      <c r="Q69" s="32"/>
      <c r="R69" s="106">
        <f>ROUND(Q69*P69,2)</f>
        <v>0</v>
      </c>
      <c r="S69" s="144"/>
      <c r="T69" s="145"/>
      <c r="U69" s="146" t="str">
        <f>IF(B69="","",IF(D69="","",R69))</f>
        <v/>
      </c>
      <c r="V69" s="146" t="str">
        <f>IF(B69="","",IF(D69="","",D69))</f>
        <v/>
      </c>
      <c r="W69" s="146">
        <f>IF(B69="Contractor",0,R69)</f>
        <v>0</v>
      </c>
    </row>
    <row r="70" spans="1:25" ht="39.950000000000003" customHeight="1" x14ac:dyDescent="0.25">
      <c r="A70" s="144"/>
      <c r="B70" s="323"/>
      <c r="C70" s="323"/>
      <c r="D70" s="324" t="str">
        <f>IF(B70="","Select Contractor or Sub Awardee in Column B","")</f>
        <v>Select Contractor or Sub Awardee in Column B</v>
      </c>
      <c r="E70" s="324"/>
      <c r="F70" s="324"/>
      <c r="G70" s="324"/>
      <c r="H70" s="325" t="str">
        <f>IF(B70="","Select Contractor or Sub Awardee in column B to continue",0)</f>
        <v>Select Contractor or Sub Awardee in column B to continue</v>
      </c>
      <c r="I70" s="325"/>
      <c r="J70" s="325"/>
      <c r="K70" s="325"/>
      <c r="L70" s="325"/>
      <c r="M70" s="325"/>
      <c r="N70" s="325"/>
      <c r="O70" s="325"/>
      <c r="P70" s="104"/>
      <c r="Q70" s="32"/>
      <c r="R70" s="106">
        <f t="shared" ref="R70:R72" si="6">ROUND(Q70*P70,2)</f>
        <v>0</v>
      </c>
      <c r="S70" s="144"/>
      <c r="T70" s="145"/>
      <c r="U70" s="146" t="str">
        <f>IF(B70="","",IF(D70="","",R70))</f>
        <v/>
      </c>
      <c r="V70" s="146" t="str">
        <f>IF(B70="","",IF(D70="","",D70))</f>
        <v/>
      </c>
      <c r="W70" s="146">
        <f>IF(B70="Contractor",0,R70)</f>
        <v>0</v>
      </c>
      <c r="X70" s="146"/>
    </row>
    <row r="71" spans="1:25" ht="39.950000000000003" customHeight="1" x14ac:dyDescent="0.25">
      <c r="A71" s="144"/>
      <c r="B71" s="326"/>
      <c r="C71" s="327"/>
      <c r="D71" s="324" t="str">
        <f>IF(B71="","Select Contractor or Sub Awardee in Column B","")</f>
        <v>Select Contractor or Sub Awardee in Column B</v>
      </c>
      <c r="E71" s="324"/>
      <c r="F71" s="324"/>
      <c r="G71" s="324"/>
      <c r="H71" s="325" t="str">
        <f>IF(B71="","Select Contractor or Sub Awardee in column B to continue",0)</f>
        <v>Select Contractor or Sub Awardee in column B to continue</v>
      </c>
      <c r="I71" s="325"/>
      <c r="J71" s="325"/>
      <c r="K71" s="325"/>
      <c r="L71" s="325"/>
      <c r="M71" s="325"/>
      <c r="N71" s="325"/>
      <c r="O71" s="325"/>
      <c r="P71" s="104"/>
      <c r="Q71" s="32"/>
      <c r="R71" s="106">
        <f t="shared" si="6"/>
        <v>0</v>
      </c>
      <c r="S71" s="144"/>
      <c r="T71" s="145"/>
      <c r="U71" s="146" t="str">
        <f>IF(B71="","",IF(D71="","",R71))</f>
        <v/>
      </c>
      <c r="V71" s="146" t="str">
        <f>IF(B71="","",IF(D71="","",D71))</f>
        <v/>
      </c>
      <c r="W71" s="146">
        <f>IF(B71="Contractor",0,R71)</f>
        <v>0</v>
      </c>
    </row>
    <row r="72" spans="1:25" ht="39.950000000000003" customHeight="1" x14ac:dyDescent="0.25">
      <c r="A72" s="144"/>
      <c r="B72" s="326"/>
      <c r="C72" s="327"/>
      <c r="D72" s="324" t="str">
        <f>IF(B72="","Select Contractor or Sub Awardee in Column B","")</f>
        <v>Select Contractor or Sub Awardee in Column B</v>
      </c>
      <c r="E72" s="324"/>
      <c r="F72" s="324"/>
      <c r="G72" s="324"/>
      <c r="H72" s="325" t="str">
        <f>IF(B72="","Select Contractor or Sub Awardee in column B to continue",0)</f>
        <v>Select Contractor or Sub Awardee in column B to continue</v>
      </c>
      <c r="I72" s="325"/>
      <c r="J72" s="325"/>
      <c r="K72" s="325"/>
      <c r="L72" s="325"/>
      <c r="M72" s="325"/>
      <c r="N72" s="325"/>
      <c r="O72" s="325"/>
      <c r="P72" s="104"/>
      <c r="Q72" s="32"/>
      <c r="R72" s="106">
        <f t="shared" si="6"/>
        <v>0</v>
      </c>
      <c r="S72" s="144"/>
      <c r="T72" s="145"/>
      <c r="U72" s="146" t="str">
        <f>IF(B72="","",IF(D72="","",R72))</f>
        <v/>
      </c>
      <c r="V72" s="146" t="str">
        <f>IF(B72="","",IF(D72="","",D72))</f>
        <v/>
      </c>
      <c r="W72" s="146">
        <f>IF(B72="Contractor",0,R72)</f>
        <v>0</v>
      </c>
    </row>
    <row r="73" spans="1:25" ht="18.600000000000001" customHeight="1" x14ac:dyDescent="0.25">
      <c r="A73" s="144"/>
      <c r="B73" s="334" t="s">
        <v>61</v>
      </c>
      <c r="C73" s="335"/>
      <c r="D73" s="335"/>
      <c r="E73" s="335"/>
      <c r="F73" s="335"/>
      <c r="G73" s="335"/>
      <c r="H73" s="335"/>
      <c r="I73" s="335"/>
      <c r="J73" s="335"/>
      <c r="K73" s="335"/>
      <c r="L73" s="335"/>
      <c r="M73" s="335"/>
      <c r="N73" s="335"/>
      <c r="O73" s="335"/>
      <c r="P73" s="335"/>
      <c r="Q73" s="336"/>
      <c r="R73" s="40">
        <f>ROUND(SUM(R69:R72),0)</f>
        <v>0</v>
      </c>
      <c r="S73" s="144"/>
      <c r="T73" s="145"/>
      <c r="U73" s="146">
        <f>SUM(U69:U72)</f>
        <v>0</v>
      </c>
      <c r="V73" s="145"/>
      <c r="W73" s="145"/>
      <c r="Y73" s="108">
        <f>R73</f>
        <v>0</v>
      </c>
    </row>
    <row r="74" spans="1:25" ht="15.75" customHeight="1" x14ac:dyDescent="0.25">
      <c r="A74" s="144"/>
      <c r="B74" s="282" t="s">
        <v>62</v>
      </c>
      <c r="C74" s="283"/>
      <c r="D74" s="283"/>
      <c r="E74" s="283"/>
      <c r="F74" s="283"/>
      <c r="G74" s="283"/>
      <c r="H74" s="283"/>
      <c r="I74" s="283"/>
      <c r="J74" s="283"/>
      <c r="K74" s="283"/>
      <c r="L74" s="283"/>
      <c r="M74" s="283"/>
      <c r="N74" s="283"/>
      <c r="O74" s="283"/>
      <c r="P74" s="283"/>
      <c r="Q74" s="283"/>
      <c r="R74" s="284"/>
      <c r="S74" s="144"/>
      <c r="T74" s="145"/>
      <c r="U74" s="145"/>
      <c r="V74" s="145"/>
      <c r="W74" s="145"/>
    </row>
    <row r="75" spans="1:25" ht="39.950000000000003" customHeight="1" x14ac:dyDescent="0.25">
      <c r="A75" s="144"/>
      <c r="B75" s="337" t="s">
        <v>63</v>
      </c>
      <c r="C75" s="338"/>
      <c r="D75" s="339"/>
      <c r="E75" s="337" t="s">
        <v>64</v>
      </c>
      <c r="F75" s="338"/>
      <c r="G75" s="338"/>
      <c r="H75" s="338"/>
      <c r="I75" s="338"/>
      <c r="J75" s="338"/>
      <c r="K75" s="338"/>
      <c r="L75" s="338"/>
      <c r="M75" s="338"/>
      <c r="N75" s="338"/>
      <c r="O75" s="338"/>
      <c r="P75" s="338"/>
      <c r="Q75" s="339"/>
      <c r="R75" s="157" t="s">
        <v>41</v>
      </c>
      <c r="S75" s="144"/>
      <c r="T75" s="145"/>
      <c r="U75" s="145"/>
      <c r="V75" s="145"/>
      <c r="W75" s="145"/>
    </row>
    <row r="76" spans="1:25" ht="39.950000000000003" customHeight="1" x14ac:dyDescent="0.25">
      <c r="A76" s="144"/>
      <c r="B76" s="333"/>
      <c r="C76" s="333"/>
      <c r="D76" s="333"/>
      <c r="E76" s="308" t="str">
        <f t="shared" ref="E76:E81" si="7">IF(B76="","Select Supply Category in Column B",0)</f>
        <v>Select Supply Category in Column B</v>
      </c>
      <c r="F76" s="308"/>
      <c r="G76" s="308"/>
      <c r="H76" s="308"/>
      <c r="I76" s="308"/>
      <c r="J76" s="308"/>
      <c r="K76" s="308"/>
      <c r="L76" s="308"/>
      <c r="M76" s="308"/>
      <c r="N76" s="308"/>
      <c r="O76" s="308"/>
      <c r="P76" s="308"/>
      <c r="Q76" s="308"/>
      <c r="R76" s="127"/>
      <c r="S76" s="144"/>
      <c r="T76" s="145"/>
      <c r="U76" s="145"/>
      <c r="V76" s="145"/>
      <c r="W76" s="145"/>
    </row>
    <row r="77" spans="1:25" ht="39.950000000000003" customHeight="1" x14ac:dyDescent="0.25">
      <c r="A77" s="144"/>
      <c r="B77" s="333"/>
      <c r="C77" s="333"/>
      <c r="D77" s="333"/>
      <c r="E77" s="308" t="str">
        <f t="shared" si="7"/>
        <v>Select Supply Category in Column B</v>
      </c>
      <c r="F77" s="308"/>
      <c r="G77" s="308"/>
      <c r="H77" s="308"/>
      <c r="I77" s="308"/>
      <c r="J77" s="308"/>
      <c r="K77" s="308"/>
      <c r="L77" s="308"/>
      <c r="M77" s="308"/>
      <c r="N77" s="308"/>
      <c r="O77" s="308"/>
      <c r="P77" s="308"/>
      <c r="Q77" s="308"/>
      <c r="R77" s="127"/>
      <c r="S77" s="144"/>
      <c r="T77" s="145"/>
      <c r="U77" s="145"/>
      <c r="V77" s="145"/>
      <c r="W77" s="145"/>
    </row>
    <row r="78" spans="1:25" ht="39.950000000000003" customHeight="1" x14ac:dyDescent="0.25">
      <c r="A78" s="144"/>
      <c r="B78" s="333"/>
      <c r="C78" s="333"/>
      <c r="D78" s="333"/>
      <c r="E78" s="308" t="str">
        <f t="shared" si="7"/>
        <v>Select Supply Category in Column B</v>
      </c>
      <c r="F78" s="308"/>
      <c r="G78" s="308"/>
      <c r="H78" s="308"/>
      <c r="I78" s="308"/>
      <c r="J78" s="308"/>
      <c r="K78" s="308"/>
      <c r="L78" s="308"/>
      <c r="M78" s="308"/>
      <c r="N78" s="308"/>
      <c r="O78" s="308"/>
      <c r="P78" s="308"/>
      <c r="Q78" s="308"/>
      <c r="R78" s="127"/>
      <c r="S78" s="144"/>
      <c r="T78" s="145"/>
      <c r="U78" s="145"/>
      <c r="V78" s="145"/>
      <c r="W78" s="145"/>
    </row>
    <row r="79" spans="1:25" ht="39.950000000000003" customHeight="1" x14ac:dyDescent="0.25">
      <c r="A79" s="144"/>
      <c r="B79" s="333"/>
      <c r="C79" s="333"/>
      <c r="D79" s="333"/>
      <c r="E79" s="308" t="str">
        <f t="shared" si="7"/>
        <v>Select Supply Category in Column B</v>
      </c>
      <c r="F79" s="308"/>
      <c r="G79" s="308"/>
      <c r="H79" s="308"/>
      <c r="I79" s="308"/>
      <c r="J79" s="308"/>
      <c r="K79" s="308"/>
      <c r="L79" s="308"/>
      <c r="M79" s="308"/>
      <c r="N79" s="308"/>
      <c r="O79" s="308"/>
      <c r="P79" s="308"/>
      <c r="Q79" s="308"/>
      <c r="R79" s="127"/>
      <c r="S79" s="144"/>
      <c r="T79" s="145"/>
      <c r="U79" s="145"/>
      <c r="V79" s="145"/>
      <c r="W79" s="145"/>
    </row>
    <row r="80" spans="1:25" ht="39.950000000000003" customHeight="1" x14ac:dyDescent="0.25">
      <c r="A80" s="144"/>
      <c r="B80" s="333"/>
      <c r="C80" s="333"/>
      <c r="D80" s="333"/>
      <c r="E80" s="308" t="str">
        <f t="shared" si="7"/>
        <v>Select Supply Category in Column B</v>
      </c>
      <c r="F80" s="308"/>
      <c r="G80" s="308"/>
      <c r="H80" s="308"/>
      <c r="I80" s="308"/>
      <c r="J80" s="308"/>
      <c r="K80" s="308"/>
      <c r="L80" s="308"/>
      <c r="M80" s="308"/>
      <c r="N80" s="308"/>
      <c r="O80" s="308"/>
      <c r="P80" s="308"/>
      <c r="Q80" s="308"/>
      <c r="R80" s="127"/>
      <c r="S80" s="144"/>
      <c r="T80" s="145"/>
      <c r="U80" s="145"/>
      <c r="V80" s="145"/>
      <c r="W80" s="145"/>
    </row>
    <row r="81" spans="1:25" ht="39.950000000000003" customHeight="1" x14ac:dyDescent="0.25">
      <c r="A81" s="144"/>
      <c r="B81" s="333"/>
      <c r="C81" s="333"/>
      <c r="D81" s="333"/>
      <c r="E81" s="308" t="str">
        <f t="shared" si="7"/>
        <v>Select Supply Category in Column B</v>
      </c>
      <c r="F81" s="308"/>
      <c r="G81" s="308"/>
      <c r="H81" s="308"/>
      <c r="I81" s="308"/>
      <c r="J81" s="308"/>
      <c r="K81" s="308"/>
      <c r="L81" s="308"/>
      <c r="M81" s="308"/>
      <c r="N81" s="308"/>
      <c r="O81" s="308"/>
      <c r="P81" s="308"/>
      <c r="Q81" s="308"/>
      <c r="R81" s="127"/>
      <c r="S81" s="144"/>
      <c r="T81" s="145"/>
      <c r="U81" s="145"/>
      <c r="V81" s="145"/>
      <c r="W81" s="145"/>
    </row>
    <row r="82" spans="1:25" ht="18" customHeight="1" x14ac:dyDescent="0.25">
      <c r="A82" s="144"/>
      <c r="B82" s="304" t="s">
        <v>65</v>
      </c>
      <c r="C82" s="305"/>
      <c r="D82" s="305"/>
      <c r="E82" s="305"/>
      <c r="F82" s="305"/>
      <c r="G82" s="305"/>
      <c r="H82" s="305"/>
      <c r="I82" s="305"/>
      <c r="J82" s="305"/>
      <c r="K82" s="305"/>
      <c r="L82" s="305"/>
      <c r="M82" s="305"/>
      <c r="N82" s="305"/>
      <c r="O82" s="305"/>
      <c r="P82" s="305"/>
      <c r="Q82" s="306"/>
      <c r="R82" s="128">
        <f>ROUND(SUM(R76:R81),0)</f>
        <v>0</v>
      </c>
      <c r="S82" s="144"/>
      <c r="T82" s="145"/>
      <c r="U82" s="145"/>
      <c r="V82" s="145"/>
      <c r="W82" s="145"/>
      <c r="Y82" s="108">
        <f>R82</f>
        <v>0</v>
      </c>
    </row>
    <row r="83" spans="1:25" ht="15.75" customHeight="1" x14ac:dyDescent="0.25">
      <c r="A83" s="144"/>
      <c r="B83" s="307" t="s">
        <v>66</v>
      </c>
      <c r="C83" s="302"/>
      <c r="D83" s="302"/>
      <c r="E83" s="302"/>
      <c r="F83" s="302"/>
      <c r="G83" s="302"/>
      <c r="H83" s="302"/>
      <c r="I83" s="302"/>
      <c r="J83" s="302"/>
      <c r="K83" s="302"/>
      <c r="L83" s="302"/>
      <c r="M83" s="302"/>
      <c r="N83" s="302"/>
      <c r="O83" s="302"/>
      <c r="P83" s="302"/>
      <c r="Q83" s="302"/>
      <c r="R83" s="303"/>
      <c r="S83" s="144"/>
      <c r="T83" s="145"/>
      <c r="U83" s="145"/>
      <c r="V83" s="145"/>
      <c r="W83" s="145"/>
    </row>
    <row r="84" spans="1:25" ht="39.950000000000003" customHeight="1" x14ac:dyDescent="0.25">
      <c r="A84" s="144"/>
      <c r="B84" s="340" t="s">
        <v>63</v>
      </c>
      <c r="C84" s="341"/>
      <c r="D84" s="342"/>
      <c r="E84" s="343" t="s">
        <v>67</v>
      </c>
      <c r="F84" s="343"/>
      <c r="G84" s="343"/>
      <c r="H84" s="343" t="s">
        <v>68</v>
      </c>
      <c r="I84" s="343"/>
      <c r="J84" s="343"/>
      <c r="K84" s="343"/>
      <c r="L84" s="343"/>
      <c r="M84" s="343"/>
      <c r="N84" s="343"/>
      <c r="O84" s="343"/>
      <c r="P84" s="143" t="s">
        <v>69</v>
      </c>
      <c r="Q84" s="143" t="s">
        <v>70</v>
      </c>
      <c r="R84" s="38" t="s">
        <v>45</v>
      </c>
      <c r="S84" s="144"/>
      <c r="T84" s="145"/>
      <c r="U84" s="145"/>
      <c r="V84" s="145"/>
      <c r="W84" s="145"/>
    </row>
    <row r="85" spans="1:25" ht="39.950000000000003" customHeight="1" x14ac:dyDescent="0.25">
      <c r="A85" s="144"/>
      <c r="B85" s="344"/>
      <c r="C85" s="345"/>
      <c r="D85" s="346"/>
      <c r="E85" s="347" t="str">
        <f t="shared" ref="E85:E91" si="8">IF(B85="","Select Category in Column B",0)</f>
        <v>Select Category in Column B</v>
      </c>
      <c r="F85" s="348"/>
      <c r="G85" s="349"/>
      <c r="H85" s="347" t="str">
        <f t="shared" ref="H85:H91" si="9">IF(B85="","Select Category in Column B",0)</f>
        <v>Select Category in Column B</v>
      </c>
      <c r="I85" s="348"/>
      <c r="J85" s="348"/>
      <c r="K85" s="348"/>
      <c r="L85" s="348"/>
      <c r="M85" s="348"/>
      <c r="N85" s="348"/>
      <c r="O85" s="349"/>
      <c r="P85" s="149"/>
      <c r="Q85" s="151"/>
      <c r="R85" s="40">
        <f>ROUND(Q85*P85,0)</f>
        <v>0</v>
      </c>
      <c r="S85" s="144"/>
      <c r="T85" s="145"/>
      <c r="U85" s="146" t="e">
        <f>IF(OR(B85=#REF!,B85=#REF!,B85=#REF!,B85=#REF!),R85,0)</f>
        <v>#REF!</v>
      </c>
      <c r="V85" s="142"/>
      <c r="W85" s="145"/>
    </row>
    <row r="86" spans="1:25" ht="39.950000000000003" customHeight="1" x14ac:dyDescent="0.25">
      <c r="A86" s="144"/>
      <c r="B86" s="344"/>
      <c r="C86" s="345"/>
      <c r="D86" s="346"/>
      <c r="E86" s="347" t="str">
        <f t="shared" si="8"/>
        <v>Select Category in Column B</v>
      </c>
      <c r="F86" s="348"/>
      <c r="G86" s="349"/>
      <c r="H86" s="347" t="str">
        <f t="shared" si="9"/>
        <v>Select Category in Column B</v>
      </c>
      <c r="I86" s="348"/>
      <c r="J86" s="348"/>
      <c r="K86" s="348"/>
      <c r="L86" s="348"/>
      <c r="M86" s="348"/>
      <c r="N86" s="348"/>
      <c r="O86" s="349"/>
      <c r="P86" s="149"/>
      <c r="Q86" s="151"/>
      <c r="R86" s="40">
        <f t="shared" ref="R86:R91" si="10">ROUND(Q86*P86,0)</f>
        <v>0</v>
      </c>
      <c r="S86" s="144"/>
      <c r="T86" s="145"/>
      <c r="U86" s="146" t="e">
        <f>IF(OR(B86=#REF!,B86=#REF!,B86=#REF!,B86=#REF!),R86,0)</f>
        <v>#REF!</v>
      </c>
      <c r="V86" s="142"/>
      <c r="W86" s="145"/>
    </row>
    <row r="87" spans="1:25" ht="39.950000000000003" customHeight="1" x14ac:dyDescent="0.25">
      <c r="A87" s="144"/>
      <c r="B87" s="344"/>
      <c r="C87" s="345"/>
      <c r="D87" s="346"/>
      <c r="E87" s="347" t="str">
        <f t="shared" si="8"/>
        <v>Select Category in Column B</v>
      </c>
      <c r="F87" s="348"/>
      <c r="G87" s="349"/>
      <c r="H87" s="347" t="str">
        <f t="shared" si="9"/>
        <v>Select Category in Column B</v>
      </c>
      <c r="I87" s="348"/>
      <c r="J87" s="348"/>
      <c r="K87" s="348"/>
      <c r="L87" s="348"/>
      <c r="M87" s="348"/>
      <c r="N87" s="348"/>
      <c r="O87" s="349"/>
      <c r="P87" s="139"/>
      <c r="Q87" s="151"/>
      <c r="R87" s="40">
        <f t="shared" si="10"/>
        <v>0</v>
      </c>
      <c r="S87" s="144"/>
      <c r="T87" s="145"/>
      <c r="U87" s="146" t="e">
        <f>IF(OR(B87=#REF!,B87=#REF!,B87=#REF!,B87=#REF!),R87,0)</f>
        <v>#REF!</v>
      </c>
      <c r="V87" s="142"/>
      <c r="W87" s="145"/>
    </row>
    <row r="88" spans="1:25" ht="39.950000000000003" customHeight="1" x14ac:dyDescent="0.25">
      <c r="A88" s="144"/>
      <c r="B88" s="344"/>
      <c r="C88" s="345"/>
      <c r="D88" s="346"/>
      <c r="E88" s="347" t="str">
        <f t="shared" si="8"/>
        <v>Select Category in Column B</v>
      </c>
      <c r="F88" s="348"/>
      <c r="G88" s="349"/>
      <c r="H88" s="347" t="str">
        <f t="shared" si="9"/>
        <v>Select Category in Column B</v>
      </c>
      <c r="I88" s="348"/>
      <c r="J88" s="348"/>
      <c r="K88" s="348"/>
      <c r="L88" s="348"/>
      <c r="M88" s="348"/>
      <c r="N88" s="348"/>
      <c r="O88" s="349"/>
      <c r="P88" s="139"/>
      <c r="Q88" s="151"/>
      <c r="R88" s="40">
        <f t="shared" si="10"/>
        <v>0</v>
      </c>
      <c r="S88" s="144"/>
      <c r="T88" s="145"/>
      <c r="U88" s="146" t="e">
        <f>IF(OR(B88=#REF!,B88=#REF!,B88=#REF!,B88=#REF!),R88,0)</f>
        <v>#REF!</v>
      </c>
      <c r="V88" s="142"/>
      <c r="W88" s="145"/>
    </row>
    <row r="89" spans="1:25" ht="39.950000000000003" hidden="1" customHeight="1" x14ac:dyDescent="0.25">
      <c r="A89" s="144"/>
      <c r="B89" s="344"/>
      <c r="C89" s="345"/>
      <c r="D89" s="346"/>
      <c r="E89" s="347" t="str">
        <f t="shared" si="8"/>
        <v>Select Category in Column B</v>
      </c>
      <c r="F89" s="348"/>
      <c r="G89" s="349"/>
      <c r="H89" s="347" t="str">
        <f t="shared" si="9"/>
        <v>Select Category in Column B</v>
      </c>
      <c r="I89" s="348"/>
      <c r="J89" s="348"/>
      <c r="K89" s="348"/>
      <c r="L89" s="348"/>
      <c r="M89" s="348"/>
      <c r="N89" s="348"/>
      <c r="O89" s="349"/>
      <c r="P89" s="149"/>
      <c r="Q89" s="151"/>
      <c r="R89" s="40">
        <f t="shared" si="10"/>
        <v>0</v>
      </c>
      <c r="S89" s="144"/>
      <c r="T89" s="145"/>
      <c r="U89" s="146" t="e">
        <f>IF(OR(B89=#REF!,B89=#REF!,B89=#REF!,B89=#REF!),R89,0)</f>
        <v>#REF!</v>
      </c>
      <c r="V89" s="142"/>
      <c r="W89" s="145"/>
    </row>
    <row r="90" spans="1:25" ht="39.950000000000003" hidden="1" customHeight="1" x14ac:dyDescent="0.25">
      <c r="A90" s="144"/>
      <c r="B90" s="344"/>
      <c r="C90" s="345"/>
      <c r="D90" s="346"/>
      <c r="E90" s="347" t="str">
        <f t="shared" si="8"/>
        <v>Select Category in Column B</v>
      </c>
      <c r="F90" s="348"/>
      <c r="G90" s="349"/>
      <c r="H90" s="347" t="str">
        <f t="shared" si="9"/>
        <v>Select Category in Column B</v>
      </c>
      <c r="I90" s="348"/>
      <c r="J90" s="348"/>
      <c r="K90" s="348"/>
      <c r="L90" s="348"/>
      <c r="M90" s="348"/>
      <c r="N90" s="348"/>
      <c r="O90" s="349"/>
      <c r="P90" s="139"/>
      <c r="Q90" s="151"/>
      <c r="R90" s="40">
        <f t="shared" si="10"/>
        <v>0</v>
      </c>
      <c r="S90" s="144"/>
      <c r="T90" s="145"/>
      <c r="U90" s="146" t="e">
        <f>IF(OR(B90=#REF!,B90=#REF!,B90=#REF!,B90=#REF!),R90,0)</f>
        <v>#REF!</v>
      </c>
      <c r="V90" s="142"/>
      <c r="W90" s="145"/>
    </row>
    <row r="91" spans="1:25" ht="39.950000000000003" hidden="1" customHeight="1" x14ac:dyDescent="0.25">
      <c r="A91" s="144"/>
      <c r="B91" s="344"/>
      <c r="C91" s="345"/>
      <c r="D91" s="346" t="str">
        <f>IF(B91="","Select Travel Category in Column B.",0)</f>
        <v>Select Travel Category in Column B.</v>
      </c>
      <c r="E91" s="347" t="str">
        <f t="shared" si="8"/>
        <v>Select Category in Column B</v>
      </c>
      <c r="F91" s="348"/>
      <c r="G91" s="349"/>
      <c r="H91" s="347" t="str">
        <f t="shared" si="9"/>
        <v>Select Category in Column B</v>
      </c>
      <c r="I91" s="348"/>
      <c r="J91" s="348"/>
      <c r="K91" s="348"/>
      <c r="L91" s="348"/>
      <c r="M91" s="348"/>
      <c r="N91" s="348"/>
      <c r="O91" s="349"/>
      <c r="P91" s="139"/>
      <c r="Q91" s="151"/>
      <c r="R91" s="40">
        <f t="shared" si="10"/>
        <v>0</v>
      </c>
      <c r="S91" s="144"/>
      <c r="T91" s="145"/>
      <c r="U91" s="146" t="e">
        <f>IF(OR(B91=#REF!,B91=#REF!,B91=#REF!,B91=#REF!),R91,0)</f>
        <v>#REF!</v>
      </c>
      <c r="V91" s="142"/>
      <c r="W91" s="145"/>
    </row>
    <row r="92" spans="1:25" ht="18" customHeight="1" x14ac:dyDescent="0.25">
      <c r="A92" s="144"/>
      <c r="B92" s="304" t="s">
        <v>71</v>
      </c>
      <c r="C92" s="305"/>
      <c r="D92" s="305"/>
      <c r="E92" s="305"/>
      <c r="F92" s="305"/>
      <c r="G92" s="305"/>
      <c r="H92" s="305"/>
      <c r="I92" s="305"/>
      <c r="J92" s="305"/>
      <c r="K92" s="305"/>
      <c r="L92" s="305"/>
      <c r="M92" s="305"/>
      <c r="N92" s="305"/>
      <c r="O92" s="305"/>
      <c r="P92" s="305"/>
      <c r="Q92" s="306"/>
      <c r="R92" s="128">
        <f>ROUND(SUM(R85:R91),0)</f>
        <v>0</v>
      </c>
      <c r="S92" s="144"/>
      <c r="T92" s="145"/>
      <c r="U92" s="129" t="e">
        <f>SUM(U85:U91)</f>
        <v>#REF!</v>
      </c>
      <c r="V92" s="142"/>
      <c r="W92" s="145"/>
      <c r="Y92" s="108">
        <f>R92</f>
        <v>0</v>
      </c>
    </row>
    <row r="93" spans="1:25" ht="15.75" customHeight="1" x14ac:dyDescent="0.25">
      <c r="A93" s="144"/>
      <c r="B93" s="307" t="s">
        <v>72</v>
      </c>
      <c r="C93" s="302"/>
      <c r="D93" s="302"/>
      <c r="E93" s="302"/>
      <c r="F93" s="302"/>
      <c r="G93" s="302"/>
      <c r="H93" s="302"/>
      <c r="I93" s="302"/>
      <c r="J93" s="302"/>
      <c r="K93" s="302"/>
      <c r="L93" s="302"/>
      <c r="M93" s="302"/>
      <c r="N93" s="302"/>
      <c r="O93" s="302"/>
      <c r="P93" s="302"/>
      <c r="Q93" s="302"/>
      <c r="R93" s="303"/>
      <c r="S93" s="144"/>
      <c r="T93" s="145"/>
      <c r="U93" s="145"/>
      <c r="V93" s="142"/>
      <c r="W93" s="145"/>
    </row>
    <row r="94" spans="1:25" ht="39.950000000000003" customHeight="1" x14ac:dyDescent="0.25">
      <c r="A94" s="144"/>
      <c r="B94" s="350" t="s">
        <v>73</v>
      </c>
      <c r="C94" s="351"/>
      <c r="D94" s="352"/>
      <c r="E94" s="350" t="s">
        <v>74</v>
      </c>
      <c r="F94" s="351"/>
      <c r="G94" s="351"/>
      <c r="H94" s="351"/>
      <c r="I94" s="351"/>
      <c r="J94" s="351"/>
      <c r="K94" s="351"/>
      <c r="L94" s="351"/>
      <c r="M94" s="351"/>
      <c r="N94" s="351"/>
      <c r="O94" s="351"/>
      <c r="P94" s="351"/>
      <c r="Q94" s="351"/>
      <c r="R94" s="352"/>
      <c r="S94" s="144"/>
      <c r="T94" s="145"/>
      <c r="U94" s="145"/>
      <c r="V94" s="142"/>
      <c r="W94" s="145"/>
    </row>
    <row r="95" spans="1:25" ht="39.950000000000003" customHeight="1" x14ac:dyDescent="0.25">
      <c r="A95" s="144"/>
      <c r="B95" s="333"/>
      <c r="C95" s="333"/>
      <c r="D95" s="333"/>
      <c r="E95" s="308" t="str">
        <f t="shared" ref="E95:E100" si="11">IF(B95="","Select Category in Column B",0)</f>
        <v>Select Category in Column B</v>
      </c>
      <c r="F95" s="308"/>
      <c r="G95" s="308"/>
      <c r="H95" s="308"/>
      <c r="I95" s="308"/>
      <c r="J95" s="308"/>
      <c r="K95" s="308"/>
      <c r="L95" s="308"/>
      <c r="M95" s="308"/>
      <c r="N95" s="308"/>
      <c r="O95" s="308"/>
      <c r="P95" s="308"/>
      <c r="Q95" s="308"/>
      <c r="R95" s="127"/>
      <c r="S95" s="144"/>
      <c r="T95" s="145"/>
      <c r="U95" s="145"/>
      <c r="V95" s="142"/>
      <c r="W95" s="145"/>
    </row>
    <row r="96" spans="1:25" ht="39.950000000000003" customHeight="1" x14ac:dyDescent="0.25">
      <c r="A96" s="144"/>
      <c r="B96" s="333"/>
      <c r="C96" s="333"/>
      <c r="D96" s="333"/>
      <c r="E96" s="308" t="str">
        <f t="shared" si="11"/>
        <v>Select Category in Column B</v>
      </c>
      <c r="F96" s="308"/>
      <c r="G96" s="308"/>
      <c r="H96" s="308"/>
      <c r="I96" s="308"/>
      <c r="J96" s="308"/>
      <c r="K96" s="308"/>
      <c r="L96" s="308"/>
      <c r="M96" s="308"/>
      <c r="N96" s="308"/>
      <c r="O96" s="308"/>
      <c r="P96" s="308"/>
      <c r="Q96" s="308"/>
      <c r="R96" s="127"/>
      <c r="S96" s="144"/>
      <c r="T96" s="145"/>
      <c r="U96" s="145"/>
      <c r="V96" s="142"/>
      <c r="W96" s="145"/>
    </row>
    <row r="97" spans="1:25" ht="39.950000000000003" customHeight="1" x14ac:dyDescent="0.25">
      <c r="A97" s="144"/>
      <c r="B97" s="333"/>
      <c r="C97" s="333"/>
      <c r="D97" s="333"/>
      <c r="E97" s="308" t="str">
        <f t="shared" si="11"/>
        <v>Select Category in Column B</v>
      </c>
      <c r="F97" s="308"/>
      <c r="G97" s="308"/>
      <c r="H97" s="308"/>
      <c r="I97" s="308"/>
      <c r="J97" s="308"/>
      <c r="K97" s="308"/>
      <c r="L97" s="308"/>
      <c r="M97" s="308"/>
      <c r="N97" s="308"/>
      <c r="O97" s="308"/>
      <c r="P97" s="308"/>
      <c r="Q97" s="308"/>
      <c r="R97" s="127"/>
      <c r="S97" s="144"/>
      <c r="T97" s="145"/>
      <c r="U97" s="145"/>
      <c r="V97" s="142"/>
      <c r="W97" s="145"/>
    </row>
    <row r="98" spans="1:25" ht="39.950000000000003" customHeight="1" x14ac:dyDescent="0.25">
      <c r="A98" s="144"/>
      <c r="B98" s="333"/>
      <c r="C98" s="333"/>
      <c r="D98" s="333"/>
      <c r="E98" s="308" t="str">
        <f t="shared" si="11"/>
        <v>Select Category in Column B</v>
      </c>
      <c r="F98" s="308"/>
      <c r="G98" s="308"/>
      <c r="H98" s="308"/>
      <c r="I98" s="308"/>
      <c r="J98" s="308"/>
      <c r="K98" s="308"/>
      <c r="L98" s="308"/>
      <c r="M98" s="308"/>
      <c r="N98" s="308"/>
      <c r="O98" s="308"/>
      <c r="P98" s="308"/>
      <c r="Q98" s="308"/>
      <c r="R98" s="127"/>
      <c r="S98" s="144"/>
      <c r="T98" s="145"/>
      <c r="U98" s="145"/>
      <c r="V98" s="145"/>
      <c r="W98" s="145"/>
    </row>
    <row r="99" spans="1:25" ht="39.950000000000003" customHeight="1" x14ac:dyDescent="0.25">
      <c r="A99" s="144"/>
      <c r="B99" s="333"/>
      <c r="C99" s="333"/>
      <c r="D99" s="333"/>
      <c r="E99" s="308" t="str">
        <f t="shared" si="11"/>
        <v>Select Category in Column B</v>
      </c>
      <c r="F99" s="308"/>
      <c r="G99" s="308"/>
      <c r="H99" s="308"/>
      <c r="I99" s="308"/>
      <c r="J99" s="308"/>
      <c r="K99" s="308"/>
      <c r="L99" s="308"/>
      <c r="M99" s="308"/>
      <c r="N99" s="308"/>
      <c r="O99" s="308"/>
      <c r="P99" s="308"/>
      <c r="Q99" s="308"/>
      <c r="R99" s="127"/>
      <c r="S99" s="144"/>
      <c r="T99" s="145"/>
      <c r="U99" s="145"/>
      <c r="V99" s="145"/>
      <c r="W99" s="145"/>
    </row>
    <row r="100" spans="1:25" ht="39.950000000000003" customHeight="1" x14ac:dyDescent="0.25">
      <c r="A100" s="144"/>
      <c r="B100" s="333"/>
      <c r="C100" s="333"/>
      <c r="D100" s="333"/>
      <c r="E100" s="308" t="str">
        <f t="shared" si="11"/>
        <v>Select Category in Column B</v>
      </c>
      <c r="F100" s="308"/>
      <c r="G100" s="308"/>
      <c r="H100" s="308"/>
      <c r="I100" s="308"/>
      <c r="J100" s="308"/>
      <c r="K100" s="308"/>
      <c r="L100" s="308"/>
      <c r="M100" s="308"/>
      <c r="N100" s="308"/>
      <c r="O100" s="308"/>
      <c r="P100" s="308"/>
      <c r="Q100" s="308"/>
      <c r="R100" s="127"/>
      <c r="S100" s="144"/>
      <c r="T100" s="145"/>
      <c r="U100" s="145"/>
      <c r="V100" s="145"/>
      <c r="W100" s="145"/>
    </row>
    <row r="101" spans="1:25" ht="19.350000000000001" customHeight="1" x14ac:dyDescent="0.25">
      <c r="A101" s="144"/>
      <c r="B101" s="304" t="s">
        <v>75</v>
      </c>
      <c r="C101" s="305"/>
      <c r="D101" s="305"/>
      <c r="E101" s="305"/>
      <c r="F101" s="305"/>
      <c r="G101" s="305"/>
      <c r="H101" s="305"/>
      <c r="I101" s="305"/>
      <c r="J101" s="305"/>
      <c r="K101" s="305"/>
      <c r="L101" s="305"/>
      <c r="M101" s="305"/>
      <c r="N101" s="305"/>
      <c r="O101" s="305"/>
      <c r="P101" s="305"/>
      <c r="Q101" s="306"/>
      <c r="R101" s="128">
        <f>ROUND(SUM(R95:R100),0)</f>
        <v>0</v>
      </c>
      <c r="S101" s="144"/>
      <c r="T101" s="145"/>
      <c r="U101" s="145"/>
      <c r="V101" s="145"/>
      <c r="W101" s="145"/>
      <c r="Y101" s="108">
        <f>R101</f>
        <v>0</v>
      </c>
    </row>
    <row r="102" spans="1:25" ht="15.75" customHeight="1" x14ac:dyDescent="0.25">
      <c r="A102" s="144"/>
      <c r="B102" s="353" t="s">
        <v>76</v>
      </c>
      <c r="C102" s="354"/>
      <c r="D102" s="354"/>
      <c r="E102" s="354"/>
      <c r="F102" s="354"/>
      <c r="G102" s="354"/>
      <c r="H102" s="354"/>
      <c r="I102" s="354"/>
      <c r="J102" s="354"/>
      <c r="K102" s="354"/>
      <c r="L102" s="354"/>
      <c r="M102" s="354"/>
      <c r="N102" s="354"/>
      <c r="O102" s="354"/>
      <c r="P102" s="354"/>
      <c r="Q102" s="354"/>
      <c r="R102" s="303"/>
      <c r="S102" s="144"/>
      <c r="T102" s="145"/>
      <c r="U102" s="145"/>
      <c r="V102" s="145"/>
      <c r="W102" s="145"/>
      <c r="X102" s="145"/>
    </row>
    <row r="103" spans="1:25" ht="15.75" customHeight="1" x14ac:dyDescent="0.25">
      <c r="A103" s="144"/>
      <c r="B103" s="181"/>
      <c r="C103" s="182"/>
      <c r="D103" s="182"/>
      <c r="E103" s="182"/>
      <c r="F103" s="182"/>
      <c r="G103" s="182"/>
      <c r="H103" s="182"/>
      <c r="I103" s="182"/>
      <c r="J103" s="182"/>
      <c r="K103" s="182"/>
      <c r="L103" s="182"/>
      <c r="M103" s="182"/>
      <c r="N103" s="182"/>
      <c r="O103" s="182"/>
      <c r="P103" s="182"/>
      <c r="Q103" s="183"/>
      <c r="R103" s="184"/>
      <c r="S103" s="144"/>
      <c r="T103" s="145"/>
      <c r="U103" s="145"/>
      <c r="V103" s="145"/>
      <c r="W103" s="145"/>
      <c r="X103" s="145"/>
    </row>
    <row r="104" spans="1:25" ht="15.6" customHeight="1" x14ac:dyDescent="0.25">
      <c r="A104" s="144"/>
      <c r="B104" s="185"/>
      <c r="C104" s="364" t="s">
        <v>77</v>
      </c>
      <c r="D104" s="364"/>
      <c r="E104" s="364"/>
      <c r="F104" s="364"/>
      <c r="G104" s="364"/>
      <c r="H104" s="256"/>
      <c r="I104" s="365" t="s">
        <v>78</v>
      </c>
      <c r="J104" s="366"/>
      <c r="K104" s="366"/>
      <c r="L104" s="366"/>
      <c r="M104" s="366"/>
      <c r="N104" s="254"/>
      <c r="O104" s="371" t="str">
        <f>IF(E7="", "Enter IDC Rate Above",E7)</f>
        <v>Enter IDC Rate Above</v>
      </c>
      <c r="P104" s="372"/>
      <c r="Q104" s="186"/>
      <c r="R104" s="187"/>
      <c r="S104" s="144"/>
      <c r="T104" s="145"/>
      <c r="U104" s="147" t="str">
        <f>O104</f>
        <v>Enter IDC Rate Above</v>
      </c>
      <c r="V104" s="145"/>
      <c r="W104" s="145"/>
      <c r="X104" s="145"/>
    </row>
    <row r="105" spans="1:25" ht="14.1" hidden="1" customHeight="1" x14ac:dyDescent="0.25">
      <c r="A105" s="144"/>
      <c r="B105" s="185"/>
      <c r="C105" s="182"/>
      <c r="D105" s="182"/>
      <c r="E105" s="182"/>
      <c r="F105" s="182"/>
      <c r="G105" s="182"/>
      <c r="H105" s="256"/>
      <c r="I105" s="373" t="s">
        <v>79</v>
      </c>
      <c r="J105" s="369"/>
      <c r="K105" s="369"/>
      <c r="L105" s="369"/>
      <c r="M105" s="369"/>
      <c r="N105" s="255"/>
      <c r="O105" s="374">
        <f>(R101+R92+R82+R73+R66+R57+R52+R44+R16)-F129</f>
        <v>0</v>
      </c>
      <c r="P105" s="375"/>
      <c r="Q105" s="186"/>
      <c r="R105" s="187"/>
      <c r="S105" s="144"/>
      <c r="T105" s="145"/>
      <c r="U105" s="145"/>
      <c r="V105" s="145"/>
      <c r="W105" s="145"/>
      <c r="X105" s="145"/>
    </row>
    <row r="106" spans="1:25" ht="14.1" hidden="1" customHeight="1" x14ac:dyDescent="0.25">
      <c r="A106" s="144"/>
      <c r="B106" s="185" t="s">
        <v>80</v>
      </c>
      <c r="C106" s="188"/>
      <c r="D106" s="188"/>
      <c r="E106" s="188"/>
      <c r="F106" s="188"/>
      <c r="G106" s="189"/>
      <c r="H106" s="256"/>
      <c r="I106" s="257"/>
      <c r="J106" s="255"/>
      <c r="K106" s="255"/>
      <c r="L106" s="255"/>
      <c r="M106" s="255"/>
      <c r="N106" s="255"/>
      <c r="O106" s="376" t="e">
        <f>(O104+1)*O105</f>
        <v>#VALUE!</v>
      </c>
      <c r="P106" s="375"/>
      <c r="Q106" s="186"/>
      <c r="R106" s="187"/>
      <c r="S106" s="144"/>
      <c r="T106" s="145"/>
      <c r="U106" s="145"/>
      <c r="V106" s="145"/>
      <c r="W106" s="145"/>
      <c r="X106" s="145"/>
    </row>
    <row r="107" spans="1:25" ht="15.75" customHeight="1" x14ac:dyDescent="0.25">
      <c r="A107" s="144"/>
      <c r="B107" s="185"/>
      <c r="C107" s="364" t="s">
        <v>81</v>
      </c>
      <c r="D107" s="364"/>
      <c r="E107" s="364"/>
      <c r="F107" s="364"/>
      <c r="G107" s="190">
        <f>F123</f>
        <v>0</v>
      </c>
      <c r="H107" s="256"/>
      <c r="I107" s="182"/>
      <c r="J107" s="182"/>
      <c r="K107" s="182"/>
      <c r="L107" s="182"/>
      <c r="M107" s="182"/>
      <c r="N107" s="182"/>
      <c r="O107" s="182"/>
      <c r="P107" s="182"/>
      <c r="Q107" s="186"/>
      <c r="R107" s="187"/>
      <c r="S107" s="144"/>
      <c r="T107" s="145"/>
      <c r="U107" s="145"/>
      <c r="V107" s="145"/>
      <c r="W107" s="145"/>
      <c r="X107" s="145"/>
    </row>
    <row r="108" spans="1:25" ht="15.75" customHeight="1" x14ac:dyDescent="0.25">
      <c r="A108" s="144"/>
      <c r="B108" s="185"/>
      <c r="C108" s="364" t="s">
        <v>82</v>
      </c>
      <c r="D108" s="364"/>
      <c r="E108" s="364"/>
      <c r="F108" s="364"/>
      <c r="G108" s="190">
        <f>F124+F125+F126+F127</f>
        <v>0</v>
      </c>
      <c r="H108" s="256"/>
      <c r="I108" s="191"/>
      <c r="J108" s="191"/>
      <c r="K108" s="191"/>
      <c r="L108" s="191"/>
      <c r="M108" s="191"/>
      <c r="N108" s="191"/>
      <c r="O108" s="191"/>
      <c r="P108" s="191"/>
      <c r="Q108" s="186"/>
      <c r="R108" s="187"/>
      <c r="S108" s="144"/>
      <c r="T108" s="145"/>
      <c r="U108" s="145"/>
      <c r="V108" s="145"/>
      <c r="W108" s="145"/>
      <c r="X108" s="145"/>
    </row>
    <row r="109" spans="1:25" ht="15.75" customHeight="1" x14ac:dyDescent="0.25">
      <c r="A109" s="144"/>
      <c r="B109" s="185"/>
      <c r="C109" s="364" t="s">
        <v>83</v>
      </c>
      <c r="D109" s="364"/>
      <c r="E109" s="364"/>
      <c r="F109" s="364"/>
      <c r="G109" s="190">
        <f>R115</f>
        <v>0</v>
      </c>
      <c r="H109" s="256"/>
      <c r="I109" s="365" t="s">
        <v>84</v>
      </c>
      <c r="J109" s="366"/>
      <c r="K109" s="366"/>
      <c r="L109" s="366"/>
      <c r="M109" s="366"/>
      <c r="N109" s="254"/>
      <c r="O109" s="367">
        <f>'GRANT SUMMARY'!J40</f>
        <v>0</v>
      </c>
      <c r="P109" s="368"/>
      <c r="Q109" s="186"/>
      <c r="R109" s="187"/>
      <c r="S109" s="144"/>
      <c r="T109" s="145"/>
      <c r="U109" s="145"/>
      <c r="V109" s="145"/>
      <c r="W109" s="145"/>
      <c r="X109" s="145"/>
    </row>
    <row r="110" spans="1:25" ht="16.5" customHeight="1" x14ac:dyDescent="0.25">
      <c r="A110" s="144"/>
      <c r="B110" s="185"/>
      <c r="C110" s="256"/>
      <c r="D110" s="369"/>
      <c r="E110" s="369"/>
      <c r="F110" s="369"/>
      <c r="G110" s="256"/>
      <c r="H110" s="256"/>
      <c r="I110" s="256"/>
      <c r="J110" s="256"/>
      <c r="K110" s="256"/>
      <c r="L110" s="256"/>
      <c r="M110" s="370"/>
      <c r="N110" s="370"/>
      <c r="O110" s="370"/>
      <c r="P110" s="370"/>
      <c r="Q110" s="370"/>
      <c r="R110" s="192" t="s">
        <v>45</v>
      </c>
      <c r="S110" s="144"/>
      <c r="T110" s="145"/>
      <c r="U110" s="145"/>
      <c r="V110" s="145"/>
      <c r="W110" s="145"/>
      <c r="X110" s="145"/>
    </row>
    <row r="111" spans="1:25" x14ac:dyDescent="0.25">
      <c r="A111" s="144"/>
      <c r="B111" s="253"/>
      <c r="C111" s="305"/>
      <c r="D111" s="305"/>
      <c r="E111" s="305"/>
      <c r="F111" s="251"/>
      <c r="G111" s="251"/>
      <c r="H111" s="251"/>
      <c r="I111" s="305" t="s">
        <v>85</v>
      </c>
      <c r="J111" s="305"/>
      <c r="K111" s="305"/>
      <c r="L111" s="305"/>
      <c r="M111" s="305"/>
      <c r="N111" s="305"/>
      <c r="O111" s="305"/>
      <c r="P111" s="305"/>
      <c r="Q111" s="306"/>
      <c r="R111" s="130"/>
      <c r="S111" s="144"/>
      <c r="T111" s="145"/>
      <c r="U111" s="145"/>
      <c r="V111" s="145"/>
      <c r="W111" s="145"/>
      <c r="X111" s="145"/>
      <c r="Y111" s="108">
        <f>R111</f>
        <v>0</v>
      </c>
    </row>
    <row r="112" spans="1:25" ht="15.75" customHeight="1" x14ac:dyDescent="0.25">
      <c r="A112" s="144"/>
      <c r="B112" s="353" t="s">
        <v>86</v>
      </c>
      <c r="C112" s="354"/>
      <c r="D112" s="354"/>
      <c r="E112" s="354"/>
      <c r="F112" s="354"/>
      <c r="G112" s="354"/>
      <c r="H112" s="354"/>
      <c r="I112" s="354"/>
      <c r="J112" s="354"/>
      <c r="K112" s="354"/>
      <c r="L112" s="354"/>
      <c r="M112" s="354"/>
      <c r="N112" s="354"/>
      <c r="O112" s="354"/>
      <c r="P112" s="354"/>
      <c r="Q112" s="354"/>
      <c r="R112" s="258"/>
      <c r="S112" s="144"/>
      <c r="T112" s="145"/>
      <c r="U112" s="145"/>
      <c r="V112" s="145"/>
      <c r="W112" s="145"/>
    </row>
    <row r="113" spans="1:25" ht="39.950000000000003" customHeight="1" x14ac:dyDescent="0.25">
      <c r="A113" s="144"/>
      <c r="B113" s="358" t="s">
        <v>87</v>
      </c>
      <c r="C113" s="359"/>
      <c r="D113" s="359"/>
      <c r="E113" s="359"/>
      <c r="F113" s="359"/>
      <c r="G113" s="359"/>
      <c r="H113" s="359"/>
      <c r="I113" s="359"/>
      <c r="J113" s="359"/>
      <c r="K113" s="359"/>
      <c r="L113" s="359"/>
      <c r="M113" s="359"/>
      <c r="N113" s="359"/>
      <c r="O113" s="359"/>
      <c r="P113" s="359"/>
      <c r="Q113" s="360"/>
      <c r="R113" s="252" t="s">
        <v>45</v>
      </c>
      <c r="S113" s="144"/>
      <c r="T113" s="145"/>
      <c r="U113" s="145"/>
      <c r="V113" s="145"/>
      <c r="W113" s="145"/>
    </row>
    <row r="114" spans="1:25" ht="30" customHeight="1" x14ac:dyDescent="0.25">
      <c r="A114" s="144"/>
      <c r="B114" s="361"/>
      <c r="C114" s="362"/>
      <c r="D114" s="362"/>
      <c r="E114" s="362"/>
      <c r="F114" s="362"/>
      <c r="G114" s="362"/>
      <c r="H114" s="362"/>
      <c r="I114" s="362"/>
      <c r="J114" s="362"/>
      <c r="K114" s="362"/>
      <c r="L114" s="362"/>
      <c r="M114" s="362"/>
      <c r="N114" s="362"/>
      <c r="O114" s="362"/>
      <c r="P114" s="362"/>
      <c r="Q114" s="363"/>
      <c r="R114" s="131"/>
      <c r="S114" s="144"/>
      <c r="T114" s="145"/>
      <c r="U114" s="145"/>
      <c r="V114" s="145"/>
      <c r="W114" s="145"/>
    </row>
    <row r="115" spans="1:25" ht="18.600000000000001" customHeight="1" x14ac:dyDescent="0.25">
      <c r="A115" s="144"/>
      <c r="B115" s="304" t="s">
        <v>88</v>
      </c>
      <c r="C115" s="305"/>
      <c r="D115" s="305"/>
      <c r="E115" s="305"/>
      <c r="F115" s="305"/>
      <c r="G115" s="305"/>
      <c r="H115" s="305"/>
      <c r="I115" s="305"/>
      <c r="J115" s="305"/>
      <c r="K115" s="305"/>
      <c r="L115" s="305"/>
      <c r="M115" s="305"/>
      <c r="N115" s="305"/>
      <c r="O115" s="305"/>
      <c r="P115" s="305"/>
      <c r="Q115" s="306"/>
      <c r="R115" s="128">
        <f>ROUND(R114,0)</f>
        <v>0</v>
      </c>
      <c r="S115" s="144"/>
      <c r="T115" s="145"/>
      <c r="U115" s="145"/>
      <c r="V115" s="145"/>
      <c r="W115" s="145"/>
      <c r="Y115" s="108">
        <f>R115</f>
        <v>0</v>
      </c>
    </row>
    <row r="116" spans="1:25" ht="18.600000000000001" customHeight="1" x14ac:dyDescent="0.25">
      <c r="A116" s="144"/>
      <c r="B116" s="353"/>
      <c r="C116" s="354"/>
      <c r="D116" s="354"/>
      <c r="E116" s="354"/>
      <c r="F116" s="354"/>
      <c r="G116" s="354"/>
      <c r="H116" s="354"/>
      <c r="I116" s="354"/>
      <c r="J116" s="354"/>
      <c r="K116" s="354"/>
      <c r="L116" s="354"/>
      <c r="M116" s="354"/>
      <c r="N116" s="354"/>
      <c r="O116" s="354"/>
      <c r="P116" s="354"/>
      <c r="Q116" s="354"/>
      <c r="R116" s="258"/>
      <c r="S116" s="144"/>
      <c r="T116" s="145"/>
      <c r="U116" s="145"/>
      <c r="V116" s="145"/>
      <c r="W116" s="145"/>
      <c r="Y116" s="108"/>
    </row>
    <row r="117" spans="1:25" ht="34.5" customHeight="1" x14ac:dyDescent="0.25">
      <c r="A117" s="144"/>
      <c r="B117" s="355" t="s">
        <v>89</v>
      </c>
      <c r="C117" s="356"/>
      <c r="D117" s="356"/>
      <c r="E117" s="356"/>
      <c r="F117" s="356"/>
      <c r="G117" s="356"/>
      <c r="H117" s="356"/>
      <c r="I117" s="356"/>
      <c r="J117" s="356"/>
      <c r="K117" s="356"/>
      <c r="L117" s="356"/>
      <c r="M117" s="356"/>
      <c r="N117" s="356"/>
      <c r="O117" s="356"/>
      <c r="P117" s="356"/>
      <c r="Q117" s="357"/>
      <c r="R117" s="123">
        <f>SUM(R115+R111+R101+R92+R82+R73+R66+R57+R52+R44+R16)</f>
        <v>0</v>
      </c>
      <c r="S117" s="144"/>
      <c r="T117" s="145"/>
      <c r="U117" s="132"/>
      <c r="V117" s="133"/>
      <c r="W117" s="145"/>
    </row>
    <row r="118" spans="1:25" ht="34.5" customHeight="1" x14ac:dyDescent="0.25">
      <c r="A118" s="144"/>
      <c r="B118" s="355" t="s">
        <v>102</v>
      </c>
      <c r="C118" s="356"/>
      <c r="D118" s="356"/>
      <c r="E118" s="356"/>
      <c r="F118" s="356"/>
      <c r="G118" s="356"/>
      <c r="H118" s="356"/>
      <c r="I118" s="356"/>
      <c r="J118" s="356"/>
      <c r="K118" s="356"/>
      <c r="L118" s="356"/>
      <c r="M118" s="356"/>
      <c r="N118" s="356"/>
      <c r="O118" s="356"/>
      <c r="P118" s="356"/>
      <c r="Q118" s="357"/>
      <c r="R118" s="123" t="e">
        <f>R117-E5</f>
        <v>#VALUE!</v>
      </c>
      <c r="S118" s="144"/>
      <c r="T118" s="145"/>
      <c r="U118" s="132"/>
      <c r="V118" s="133"/>
      <c r="W118" s="145"/>
    </row>
    <row r="119" spans="1:25" ht="15" customHeight="1" x14ac:dyDescent="0.25">
      <c r="A119" s="144"/>
      <c r="B119" s="144"/>
      <c r="C119" s="144"/>
      <c r="D119" s="144"/>
      <c r="E119" s="144"/>
      <c r="F119" s="144"/>
      <c r="G119" s="144"/>
      <c r="H119" s="144"/>
      <c r="I119" s="144"/>
      <c r="J119" s="144"/>
      <c r="K119" s="144"/>
      <c r="L119" s="144"/>
      <c r="M119" s="144"/>
      <c r="N119" s="144"/>
      <c r="O119" s="144"/>
      <c r="P119" s="144"/>
      <c r="Q119" s="144"/>
      <c r="R119" s="144"/>
      <c r="S119" s="144"/>
      <c r="T119" s="145"/>
      <c r="U119" s="132" t="s">
        <v>90</v>
      </c>
      <c r="V119" s="133" t="e">
        <f>U92+R101+R60+R64+R52+R16</f>
        <v>#REF!</v>
      </c>
      <c r="W119" s="145"/>
    </row>
    <row r="120" spans="1:25"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row>
    <row r="121" spans="1:25" hidden="1" x14ac:dyDescent="0.25"/>
    <row r="122" spans="1:25" hidden="1" x14ac:dyDescent="0.25">
      <c r="C122" s="109" t="s">
        <v>91</v>
      </c>
      <c r="D122" s="109"/>
      <c r="E122" s="110"/>
      <c r="F122" s="111"/>
    </row>
    <row r="123" spans="1:25" hidden="1" x14ac:dyDescent="0.25">
      <c r="C123" s="109" t="s">
        <v>81</v>
      </c>
      <c r="D123" s="109"/>
      <c r="E123" s="110"/>
      <c r="F123" s="114">
        <f>R57</f>
        <v>0</v>
      </c>
    </row>
    <row r="124" spans="1:25" hidden="1" x14ac:dyDescent="0.25">
      <c r="C124" s="109" t="s">
        <v>92</v>
      </c>
      <c r="D124" s="109"/>
      <c r="E124" s="110">
        <f>W69</f>
        <v>0</v>
      </c>
      <c r="F124" s="111">
        <f>IF(E124&gt;25000,(E124-25000),0)</f>
        <v>0</v>
      </c>
    </row>
    <row r="125" spans="1:25" hidden="1" x14ac:dyDescent="0.25">
      <c r="C125" s="109" t="s">
        <v>93</v>
      </c>
      <c r="D125" s="109"/>
      <c r="E125" s="110">
        <f>W70</f>
        <v>0</v>
      </c>
      <c r="F125" s="111">
        <f>IF(E125&gt;25000,(E125-25000),0)</f>
        <v>0</v>
      </c>
    </row>
    <row r="126" spans="1:25" hidden="1" x14ac:dyDescent="0.25">
      <c r="C126" s="109" t="s">
        <v>94</v>
      </c>
      <c r="D126" s="109"/>
      <c r="E126" s="110">
        <f>W71</f>
        <v>0</v>
      </c>
      <c r="F126" s="111">
        <f>IF(E126&gt;25000,(E126-25000),0)</f>
        <v>0</v>
      </c>
    </row>
    <row r="127" spans="1:25" hidden="1" x14ac:dyDescent="0.25">
      <c r="C127" s="109" t="s">
        <v>95</v>
      </c>
      <c r="D127" s="109"/>
      <c r="E127" s="110">
        <f>W72</f>
        <v>0</v>
      </c>
      <c r="F127" s="111">
        <f>IF(E127&gt;25000,(E127-25000),0)</f>
        <v>0</v>
      </c>
    </row>
    <row r="128" spans="1:25" hidden="1" x14ac:dyDescent="0.25">
      <c r="C128" s="109" t="s">
        <v>83</v>
      </c>
      <c r="D128" s="109"/>
      <c r="E128" s="110"/>
      <c r="F128" s="114">
        <f>R115</f>
        <v>0</v>
      </c>
    </row>
    <row r="129" spans="6:6" hidden="1" x14ac:dyDescent="0.25">
      <c r="F129" s="43">
        <f>SUM(F123:F128)</f>
        <v>0</v>
      </c>
    </row>
  </sheetData>
  <sheetProtection algorithmName="SHA-512" hashValue="otwFtBO5DeOcJy6vrrn6jYHKI03D6BPMM6QMyxSnMZFepTbEjn9Z9pRyD+puTMiMB2mJpYD/MdPB1GZoWCF9wA==" saltValue="PwOtStwbkymB+bsmgJ4zvg==" spinCount="100000" sheet="1" formatRows="0" insertRows="0" selectLockedCells="1"/>
  <mergeCells count="206">
    <mergeCell ref="B12:C12"/>
    <mergeCell ref="D12:K12"/>
    <mergeCell ref="B13:C13"/>
    <mergeCell ref="D13:K13"/>
    <mergeCell ref="B14:C14"/>
    <mergeCell ref="D14:K14"/>
    <mergeCell ref="B2:R2"/>
    <mergeCell ref="B3:R3"/>
    <mergeCell ref="B5:D5"/>
    <mergeCell ref="B7:D7"/>
    <mergeCell ref="B10:R10"/>
    <mergeCell ref="B11:C11"/>
    <mergeCell ref="D11:K11"/>
    <mergeCell ref="B19:C19"/>
    <mergeCell ref="D19:K19"/>
    <mergeCell ref="B20:C20"/>
    <mergeCell ref="D20:K20"/>
    <mergeCell ref="B21:C21"/>
    <mergeCell ref="D21:K21"/>
    <mergeCell ref="B15:C15"/>
    <mergeCell ref="D15:K15"/>
    <mergeCell ref="B16:O16"/>
    <mergeCell ref="B17:R17"/>
    <mergeCell ref="B18:C18"/>
    <mergeCell ref="D18:K18"/>
    <mergeCell ref="B25:C25"/>
    <mergeCell ref="D25:K25"/>
    <mergeCell ref="B26:C26"/>
    <mergeCell ref="D26:K26"/>
    <mergeCell ref="B27:C27"/>
    <mergeCell ref="D27:K27"/>
    <mergeCell ref="B22:C22"/>
    <mergeCell ref="D22:K22"/>
    <mergeCell ref="B23:C23"/>
    <mergeCell ref="D23:K23"/>
    <mergeCell ref="B24:C24"/>
    <mergeCell ref="D24:K24"/>
    <mergeCell ref="B31:C31"/>
    <mergeCell ref="D31:K31"/>
    <mergeCell ref="B32:C32"/>
    <mergeCell ref="D32:K32"/>
    <mergeCell ref="B33:C33"/>
    <mergeCell ref="D33:K33"/>
    <mergeCell ref="B28:C28"/>
    <mergeCell ref="D28:K28"/>
    <mergeCell ref="B29:C29"/>
    <mergeCell ref="D29:K29"/>
    <mergeCell ref="B30:C30"/>
    <mergeCell ref="D30:K30"/>
    <mergeCell ref="B37:C37"/>
    <mergeCell ref="D37:K37"/>
    <mergeCell ref="B38:C38"/>
    <mergeCell ref="D38:K38"/>
    <mergeCell ref="B39:C39"/>
    <mergeCell ref="D39:K39"/>
    <mergeCell ref="B34:C34"/>
    <mergeCell ref="D34:K34"/>
    <mergeCell ref="B35:C35"/>
    <mergeCell ref="D35:K35"/>
    <mergeCell ref="B36:C36"/>
    <mergeCell ref="D36:K36"/>
    <mergeCell ref="B43:C43"/>
    <mergeCell ref="D43:K43"/>
    <mergeCell ref="B44:O44"/>
    <mergeCell ref="B45:R45"/>
    <mergeCell ref="B46:C46"/>
    <mergeCell ref="D46:K46"/>
    <mergeCell ref="B40:C40"/>
    <mergeCell ref="D40:K40"/>
    <mergeCell ref="B41:C41"/>
    <mergeCell ref="D41:K41"/>
    <mergeCell ref="B42:C42"/>
    <mergeCell ref="D42:K42"/>
    <mergeCell ref="B50:C50"/>
    <mergeCell ref="D50:K50"/>
    <mergeCell ref="B51:C51"/>
    <mergeCell ref="D51:K51"/>
    <mergeCell ref="B52:O52"/>
    <mergeCell ref="B53:R53"/>
    <mergeCell ref="B47:C47"/>
    <mergeCell ref="D47:K47"/>
    <mergeCell ref="B48:C48"/>
    <mergeCell ref="D48:K48"/>
    <mergeCell ref="B49:C49"/>
    <mergeCell ref="D49:K49"/>
    <mergeCell ref="B57:Q57"/>
    <mergeCell ref="B58:R58"/>
    <mergeCell ref="B59:C59"/>
    <mergeCell ref="D59:Q59"/>
    <mergeCell ref="B60:C60"/>
    <mergeCell ref="D60:Q60"/>
    <mergeCell ref="B54:C54"/>
    <mergeCell ref="D54:P54"/>
    <mergeCell ref="B55:C55"/>
    <mergeCell ref="D55:P55"/>
    <mergeCell ref="B56:C56"/>
    <mergeCell ref="D56:P56"/>
    <mergeCell ref="B64:C64"/>
    <mergeCell ref="D64:Q64"/>
    <mergeCell ref="C65:E65"/>
    <mergeCell ref="F65:Q65"/>
    <mergeCell ref="B66:Q66"/>
    <mergeCell ref="B67:R67"/>
    <mergeCell ref="C61:E61"/>
    <mergeCell ref="F61:Q61"/>
    <mergeCell ref="B62:C62"/>
    <mergeCell ref="D62:Q62"/>
    <mergeCell ref="C63:E63"/>
    <mergeCell ref="F63:Q63"/>
    <mergeCell ref="B70:C70"/>
    <mergeCell ref="D70:G70"/>
    <mergeCell ref="H70:O70"/>
    <mergeCell ref="B71:C71"/>
    <mergeCell ref="D71:G71"/>
    <mergeCell ref="H71:O71"/>
    <mergeCell ref="B68:C68"/>
    <mergeCell ref="D68:G68"/>
    <mergeCell ref="H68:O68"/>
    <mergeCell ref="B69:C69"/>
    <mergeCell ref="D69:G69"/>
    <mergeCell ref="H69:O69"/>
    <mergeCell ref="B76:D76"/>
    <mergeCell ref="E76:Q76"/>
    <mergeCell ref="B77:D77"/>
    <mergeCell ref="E77:Q77"/>
    <mergeCell ref="B78:D78"/>
    <mergeCell ref="E78:Q78"/>
    <mergeCell ref="B72:C72"/>
    <mergeCell ref="D72:G72"/>
    <mergeCell ref="H72:O72"/>
    <mergeCell ref="B73:Q73"/>
    <mergeCell ref="B74:R74"/>
    <mergeCell ref="B75:D75"/>
    <mergeCell ref="E75:Q75"/>
    <mergeCell ref="B82:Q82"/>
    <mergeCell ref="B83:R83"/>
    <mergeCell ref="B84:D84"/>
    <mergeCell ref="E84:G84"/>
    <mergeCell ref="H84:O84"/>
    <mergeCell ref="B85:D85"/>
    <mergeCell ref="E85:G85"/>
    <mergeCell ref="H85:O85"/>
    <mergeCell ref="B79:D79"/>
    <mergeCell ref="E79:Q79"/>
    <mergeCell ref="B80:D80"/>
    <mergeCell ref="E80:Q80"/>
    <mergeCell ref="B81:D81"/>
    <mergeCell ref="E81:Q81"/>
    <mergeCell ref="B88:D88"/>
    <mergeCell ref="E88:G88"/>
    <mergeCell ref="H88:O88"/>
    <mergeCell ref="B89:D89"/>
    <mergeCell ref="E89:G89"/>
    <mergeCell ref="H89:O89"/>
    <mergeCell ref="B86:D86"/>
    <mergeCell ref="E86:G86"/>
    <mergeCell ref="H86:O86"/>
    <mergeCell ref="B87:D87"/>
    <mergeCell ref="E87:G87"/>
    <mergeCell ref="H87:O87"/>
    <mergeCell ref="B92:Q92"/>
    <mergeCell ref="B93:R93"/>
    <mergeCell ref="B94:D94"/>
    <mergeCell ref="E94:R94"/>
    <mergeCell ref="B95:D95"/>
    <mergeCell ref="E95:Q95"/>
    <mergeCell ref="B90:D90"/>
    <mergeCell ref="E90:G90"/>
    <mergeCell ref="H90:O90"/>
    <mergeCell ref="B91:D91"/>
    <mergeCell ref="E91:G91"/>
    <mergeCell ref="H91:O91"/>
    <mergeCell ref="B99:D99"/>
    <mergeCell ref="E99:Q99"/>
    <mergeCell ref="B100:D100"/>
    <mergeCell ref="E100:Q100"/>
    <mergeCell ref="B101:Q101"/>
    <mergeCell ref="B102:R102"/>
    <mergeCell ref="B96:D96"/>
    <mergeCell ref="E96:Q96"/>
    <mergeCell ref="B97:D97"/>
    <mergeCell ref="E97:Q97"/>
    <mergeCell ref="B98:D98"/>
    <mergeCell ref="E98:Q98"/>
    <mergeCell ref="C107:F107"/>
    <mergeCell ref="C108:F108"/>
    <mergeCell ref="C109:F109"/>
    <mergeCell ref="I109:M109"/>
    <mergeCell ref="O109:P109"/>
    <mergeCell ref="D110:F110"/>
    <mergeCell ref="M110:Q110"/>
    <mergeCell ref="C104:G104"/>
    <mergeCell ref="I104:M104"/>
    <mergeCell ref="O104:P104"/>
    <mergeCell ref="I105:M105"/>
    <mergeCell ref="O105:P105"/>
    <mergeCell ref="O106:P106"/>
    <mergeCell ref="B116:Q116"/>
    <mergeCell ref="B117:Q117"/>
    <mergeCell ref="B118:Q118"/>
    <mergeCell ref="C111:E111"/>
    <mergeCell ref="I111:Q111"/>
    <mergeCell ref="B112:Q112"/>
    <mergeCell ref="B113:Q113"/>
    <mergeCell ref="B114:Q114"/>
    <mergeCell ref="B115:Q115"/>
  </mergeCells>
  <conditionalFormatting sqref="R118">
    <cfRule type="cellIs" dxfId="47" priority="2" operator="notEqual">
      <formula>0</formula>
    </cfRule>
  </conditionalFormatting>
  <conditionalFormatting sqref="R117">
    <cfRule type="cellIs" dxfId="46" priority="3" operator="notEqual">
      <formula>$E$5</formula>
    </cfRule>
  </conditionalFormatting>
  <dataValidations count="1">
    <dataValidation type="list" allowBlank="1" showInputMessage="1" showErrorMessage="1" sqref="B69:C72 B95:D100 B76:C81 B85:C87 B89:C91 B88:D88" xr:uid="{60C409F3-5E70-4E0A-847B-700A6AB7B187}">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A0913B7-87E0-494B-BBFB-BE983D0071FE}">
            <xm:f>'GRANT SUMMARY'!$J$40&lt;0</xm:f>
            <x14:dxf>
              <fill>
                <patternFill>
                  <bgColor rgb="FFFF0000"/>
                </patternFill>
              </fill>
            </x14:dxf>
          </x14:cfRule>
          <xm:sqref>R111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1A329B8-0471-4AD7-BBB5-EBDB1C742746}">
          <x14:formula1>
            <xm:f>' Match Budget'!$W$66:$W$70</xm:f>
          </x14:formula1>
          <xm:sqref>E5</xm:sqref>
        </x14:dataValidation>
        <x14:dataValidation type="list" allowBlank="1" showInputMessage="1" showErrorMessage="1" xr:uid="{F8C46EFD-F8C1-40B6-B3FE-ACFC5B22830C}">
          <x14:formula1>
            <xm:f>' Match Budget'!$V$66:$V$70</xm:f>
          </x14:formula1>
          <xm:sqref>B2:R2</xm:sqref>
        </x14:dataValidation>
        <x14:dataValidation type="list" allowBlank="1" showInputMessage="1" showErrorMessage="1" xr:uid="{1DD2A683-A74F-424A-81FC-87D100D33919}">
          <x14:formula1>
            <xm:f>Cover!$C$8:$C$12</xm:f>
          </x14:formula1>
          <xm:sqref>N47:N51 N12:N15 N19:N43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FFFF00"/>
    <pageSetUpPr fitToPage="1"/>
  </sheetPr>
  <dimension ref="B2:R47"/>
  <sheetViews>
    <sheetView showGridLines="0" zoomScaleNormal="100" zoomScalePageLayoutView="110" workbookViewId="0">
      <selection activeCell="J37" sqref="J37"/>
    </sheetView>
  </sheetViews>
  <sheetFormatPr defaultColWidth="8.7109375"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12.5703125" customWidth="1"/>
    <col min="9" max="9" width="8.7109375" customWidth="1"/>
    <col min="10" max="10" width="14.140625" style="112" customWidth="1"/>
    <col min="18" max="18" width="10.85546875" bestFit="1" customWidth="1"/>
  </cols>
  <sheetData>
    <row r="2" spans="2:10" ht="30" customHeight="1" x14ac:dyDescent="0.25">
      <c r="B2" s="394" t="s">
        <v>103</v>
      </c>
      <c r="C2" s="394"/>
      <c r="D2" s="394"/>
      <c r="E2" s="394"/>
      <c r="F2" s="394"/>
      <c r="G2" s="394"/>
      <c r="H2" s="394"/>
      <c r="I2" s="394"/>
      <c r="J2" s="394"/>
    </row>
    <row r="3" spans="2:10" ht="30" customHeight="1" x14ac:dyDescent="0.25">
      <c r="B3" s="393">
        <f>Cover!C4</f>
        <v>0</v>
      </c>
      <c r="C3" s="393"/>
      <c r="D3" s="393"/>
      <c r="E3" s="393"/>
      <c r="F3" s="393"/>
      <c r="G3" s="393"/>
      <c r="H3" s="393"/>
      <c r="I3" s="393"/>
      <c r="J3" s="393"/>
    </row>
    <row r="4" spans="2:10" ht="24.95" customHeight="1" x14ac:dyDescent="0.25">
      <c r="B4" s="396" t="s">
        <v>104</v>
      </c>
      <c r="C4" s="397"/>
      <c r="D4" s="397"/>
      <c r="E4" s="397"/>
      <c r="F4" s="397"/>
      <c r="G4" s="397"/>
      <c r="H4" s="397"/>
      <c r="I4" s="162" t="s">
        <v>28</v>
      </c>
      <c r="J4" s="163" t="s">
        <v>105</v>
      </c>
    </row>
    <row r="5" spans="2:10" ht="24.95" customHeight="1" thickBot="1" x14ac:dyDescent="0.3">
      <c r="B5" s="388" t="s">
        <v>106</v>
      </c>
      <c r="C5" s="389"/>
      <c r="D5" s="389"/>
      <c r="E5" s="389"/>
      <c r="F5" s="389"/>
      <c r="G5" s="389"/>
      <c r="H5" s="395"/>
      <c r="I5" s="164">
        <f>'MassSTEP Budget'!P15</f>
        <v>0</v>
      </c>
      <c r="J5" s="231">
        <f>'MassSTEP Budget'!R15</f>
        <v>0</v>
      </c>
    </row>
    <row r="6" spans="2:10" ht="24.95" customHeight="1" thickBot="1" x14ac:dyDescent="0.3">
      <c r="B6" s="388" t="s">
        <v>107</v>
      </c>
      <c r="C6" s="389"/>
      <c r="D6" s="389"/>
      <c r="E6" s="389"/>
      <c r="F6" s="389"/>
      <c r="G6" s="389"/>
      <c r="H6" s="395"/>
      <c r="I6" s="164">
        <f>'MassSTEP Budget'!P43</f>
        <v>0</v>
      </c>
      <c r="J6" s="165">
        <f>'MassSTEP Budget'!R43</f>
        <v>0</v>
      </c>
    </row>
    <row r="7" spans="2:10" ht="24.95" customHeight="1" thickBot="1" x14ac:dyDescent="0.3">
      <c r="B7" s="388" t="s">
        <v>108</v>
      </c>
      <c r="C7" s="389"/>
      <c r="D7" s="389"/>
      <c r="E7" s="389"/>
      <c r="F7" s="389"/>
      <c r="G7" s="389"/>
      <c r="H7" s="395"/>
      <c r="I7" s="227">
        <f>'MassSTEP Budget'!P51</f>
        <v>0</v>
      </c>
      <c r="J7" s="231">
        <f>'MassSTEP Budget'!R51</f>
        <v>0</v>
      </c>
    </row>
    <row r="8" spans="2:10" ht="24.95" customHeight="1" thickBot="1" x14ac:dyDescent="0.3">
      <c r="B8" s="388" t="s">
        <v>109</v>
      </c>
      <c r="C8" s="389"/>
      <c r="D8" s="389"/>
      <c r="E8" s="389"/>
      <c r="F8" s="389"/>
      <c r="G8" s="389"/>
      <c r="H8" s="389"/>
      <c r="I8" s="228"/>
      <c r="J8" s="231">
        <f>'MassSTEP Budget'!R56</f>
        <v>0</v>
      </c>
    </row>
    <row r="9" spans="2:10" ht="24.95" customHeight="1" thickBot="1" x14ac:dyDescent="0.3">
      <c r="B9" s="388" t="s">
        <v>110</v>
      </c>
      <c r="C9" s="389"/>
      <c r="D9" s="389"/>
      <c r="E9" s="389"/>
      <c r="F9" s="389"/>
      <c r="G9" s="389"/>
      <c r="H9" s="389"/>
      <c r="I9" s="228"/>
      <c r="J9" s="161">
        <f>'MassSTEP Budget'!R65</f>
        <v>0</v>
      </c>
    </row>
    <row r="10" spans="2:10" s="21" customFormat="1" ht="24.95" customHeight="1" thickBot="1" x14ac:dyDescent="0.3">
      <c r="B10" s="388" t="s">
        <v>111</v>
      </c>
      <c r="C10" s="389"/>
      <c r="D10" s="389"/>
      <c r="E10" s="389"/>
      <c r="F10" s="389"/>
      <c r="G10" s="389"/>
      <c r="H10" s="389"/>
      <c r="I10" s="228"/>
      <c r="J10" s="161">
        <f>'MassSTEP Budget'!R72</f>
        <v>0</v>
      </c>
    </row>
    <row r="11" spans="2:10" ht="24.95" customHeight="1" thickBot="1" x14ac:dyDescent="0.3">
      <c r="B11" s="388" t="s">
        <v>112</v>
      </c>
      <c r="C11" s="389"/>
      <c r="D11" s="389"/>
      <c r="E11" s="389"/>
      <c r="F11" s="389"/>
      <c r="G11" s="389"/>
      <c r="H11" s="389"/>
      <c r="I11" s="228"/>
      <c r="J11" s="161">
        <f>'MassSTEP Budget'!R81</f>
        <v>0</v>
      </c>
    </row>
    <row r="12" spans="2:10" ht="24.95" customHeight="1" thickBot="1" x14ac:dyDescent="0.3">
      <c r="B12" s="388" t="s">
        <v>113</v>
      </c>
      <c r="C12" s="389"/>
      <c r="D12" s="389"/>
      <c r="E12" s="389"/>
      <c r="F12" s="389"/>
      <c r="G12" s="389"/>
      <c r="H12" s="389"/>
      <c r="I12" s="228"/>
      <c r="J12" s="161">
        <f>'MassSTEP Budget'!R91</f>
        <v>0</v>
      </c>
    </row>
    <row r="13" spans="2:10" ht="24.95" customHeight="1" thickBot="1" x14ac:dyDescent="0.3">
      <c r="B13" s="388" t="s">
        <v>114</v>
      </c>
      <c r="C13" s="389"/>
      <c r="D13" s="389"/>
      <c r="E13" s="389"/>
      <c r="F13" s="389"/>
      <c r="G13" s="389"/>
      <c r="H13" s="389"/>
      <c r="I13" s="228"/>
      <c r="J13" s="161">
        <f>'MassSTEP Budget'!R100</f>
        <v>0</v>
      </c>
    </row>
    <row r="14" spans="2:10" ht="24.95" customHeight="1" thickBot="1" x14ac:dyDescent="0.3">
      <c r="B14" s="388" t="s">
        <v>115</v>
      </c>
      <c r="C14" s="389"/>
      <c r="D14" s="389"/>
      <c r="E14" s="389"/>
      <c r="F14" s="389"/>
      <c r="G14" s="389"/>
      <c r="H14" s="389"/>
      <c r="I14" s="228"/>
      <c r="J14" s="161">
        <f>'MassSTEP Budget'!R110</f>
        <v>0</v>
      </c>
    </row>
    <row r="15" spans="2:10" ht="24.95" customHeight="1" thickBot="1" x14ac:dyDescent="0.3">
      <c r="B15" s="388" t="s">
        <v>116</v>
      </c>
      <c r="C15" s="389"/>
      <c r="D15" s="389"/>
      <c r="E15" s="389"/>
      <c r="F15" s="389"/>
      <c r="G15" s="389"/>
      <c r="H15" s="389"/>
      <c r="I15" s="166"/>
      <c r="J15" s="161">
        <f>'MassSTEP Budget'!R114</f>
        <v>0</v>
      </c>
    </row>
    <row r="16" spans="2:10" ht="24.95" customHeight="1" thickBot="1" x14ac:dyDescent="0.3">
      <c r="B16" s="408" t="s">
        <v>117</v>
      </c>
      <c r="C16" s="409"/>
      <c r="D16" s="409"/>
      <c r="E16" s="409"/>
      <c r="F16" s="409"/>
      <c r="G16" s="409"/>
      <c r="H16" s="409"/>
      <c r="I16" s="410"/>
      <c r="J16" s="176">
        <f>SUM(J5:J15)</f>
        <v>0</v>
      </c>
    </row>
    <row r="17" spans="2:11" s="21" customFormat="1" ht="24.95" customHeight="1" x14ac:dyDescent="0.25">
      <c r="B17" s="396" t="s">
        <v>118</v>
      </c>
      <c r="C17" s="397"/>
      <c r="D17" s="397"/>
      <c r="E17" s="397"/>
      <c r="F17" s="397"/>
      <c r="G17" s="397"/>
      <c r="H17" s="397"/>
      <c r="I17" s="397"/>
      <c r="J17" s="167"/>
    </row>
    <row r="18" spans="2:11" ht="24.95" customHeight="1" x14ac:dyDescent="0.25">
      <c r="B18" s="390" t="s">
        <v>119</v>
      </c>
      <c r="C18" s="391"/>
      <c r="D18" s="391"/>
      <c r="E18" s="391"/>
      <c r="F18" s="391"/>
      <c r="G18" s="391"/>
      <c r="H18" s="391"/>
      <c r="I18" s="392"/>
      <c r="J18" s="161">
        <f>'MassSTEP Budget'!U15</f>
        <v>0</v>
      </c>
    </row>
    <row r="19" spans="2:11" ht="27.95" customHeight="1" x14ac:dyDescent="0.25">
      <c r="B19" s="390" t="s">
        <v>120</v>
      </c>
      <c r="C19" s="391"/>
      <c r="D19" s="391"/>
      <c r="E19" s="391"/>
      <c r="F19" s="391"/>
      <c r="G19" s="391"/>
      <c r="H19" s="391"/>
      <c r="I19" s="392"/>
      <c r="J19" s="161">
        <f>' MassSTEP Sub Budget'!U14</f>
        <v>0</v>
      </c>
    </row>
    <row r="20" spans="2:11" s="168" customFormat="1" ht="24.95" customHeight="1" x14ac:dyDescent="0.25">
      <c r="B20" s="390" t="s">
        <v>121</v>
      </c>
      <c r="C20" s="391"/>
      <c r="D20" s="391"/>
      <c r="E20" s="391"/>
      <c r="F20" s="391"/>
      <c r="G20" s="391"/>
      <c r="H20" s="391"/>
      <c r="I20" s="392"/>
      <c r="J20" s="161">
        <f>'MassSTEP Budget'!U51</f>
        <v>0</v>
      </c>
      <c r="K20"/>
    </row>
    <row r="21" spans="2:11" s="169" customFormat="1" ht="24.95" customHeight="1" x14ac:dyDescent="0.25">
      <c r="B21" s="390" t="s">
        <v>122</v>
      </c>
      <c r="C21" s="391"/>
      <c r="D21" s="391"/>
      <c r="E21" s="391"/>
      <c r="F21" s="391"/>
      <c r="G21" s="391"/>
      <c r="H21" s="391"/>
      <c r="I21" s="392"/>
      <c r="J21" s="161">
        <f>' MassSTEP Sub Budget'!U50</f>
        <v>0</v>
      </c>
      <c r="K21"/>
    </row>
    <row r="22" spans="2:11" s="169" customFormat="1" ht="24.95" customHeight="1" x14ac:dyDescent="0.25">
      <c r="B22" s="390" t="s">
        <v>123</v>
      </c>
      <c r="C22" s="391"/>
      <c r="D22" s="391"/>
      <c r="E22" s="391"/>
      <c r="F22" s="391"/>
      <c r="G22" s="391"/>
      <c r="H22" s="391"/>
      <c r="I22" s="392"/>
      <c r="J22" s="161">
        <f>'MassSTEP Budget'!U91</f>
        <v>0</v>
      </c>
    </row>
    <row r="23" spans="2:11" s="169" customFormat="1" ht="24.95" customHeight="1" x14ac:dyDescent="0.25">
      <c r="B23" s="390" t="s">
        <v>124</v>
      </c>
      <c r="C23" s="391"/>
      <c r="D23" s="391"/>
      <c r="E23" s="391"/>
      <c r="F23" s="391"/>
      <c r="G23" s="391"/>
      <c r="H23" s="391"/>
      <c r="I23" s="392"/>
      <c r="J23" s="161">
        <f>' MassSTEP Sub Budget'!R90</f>
        <v>0</v>
      </c>
    </row>
    <row r="24" spans="2:11" s="168" customFormat="1" ht="24.95" customHeight="1" x14ac:dyDescent="0.25">
      <c r="B24" s="390" t="s">
        <v>125</v>
      </c>
      <c r="C24" s="391"/>
      <c r="D24" s="391"/>
      <c r="E24" s="391"/>
      <c r="F24" s="391"/>
      <c r="G24" s="391"/>
      <c r="H24" s="391"/>
      <c r="I24" s="392"/>
      <c r="J24" s="161">
        <f>'MassSTEP Budget'!R100</f>
        <v>0</v>
      </c>
    </row>
    <row r="25" spans="2:11" s="168" customFormat="1" ht="24.95" customHeight="1" x14ac:dyDescent="0.25">
      <c r="B25" s="390" t="s">
        <v>126</v>
      </c>
      <c r="C25" s="391"/>
      <c r="D25" s="391"/>
      <c r="E25" s="391"/>
      <c r="F25" s="391"/>
      <c r="G25" s="391"/>
      <c r="H25" s="391"/>
      <c r="I25" s="392"/>
      <c r="J25" s="161">
        <f>' MassSTEP Sub Budget'!R99</f>
        <v>0</v>
      </c>
    </row>
    <row r="26" spans="2:11" s="169" customFormat="1" ht="24.95" customHeight="1" x14ac:dyDescent="0.25">
      <c r="B26" s="390" t="s">
        <v>127</v>
      </c>
      <c r="C26" s="391"/>
      <c r="D26" s="391"/>
      <c r="E26" s="391"/>
      <c r="F26" s="391"/>
      <c r="G26" s="391"/>
      <c r="H26" s="391"/>
      <c r="I26" s="392"/>
      <c r="J26" s="161">
        <f>'MassSTEP Budget'!R110</f>
        <v>0</v>
      </c>
    </row>
    <row r="27" spans="2:11" s="169" customFormat="1" ht="24.95" customHeight="1" x14ac:dyDescent="0.25">
      <c r="B27" s="390" t="s">
        <v>128</v>
      </c>
      <c r="C27" s="391"/>
      <c r="D27" s="391"/>
      <c r="E27" s="391"/>
      <c r="F27" s="391"/>
      <c r="G27" s="391"/>
      <c r="H27" s="391"/>
      <c r="I27" s="392"/>
      <c r="J27" s="161">
        <f>' MassSTEP Sub Budget'!R109</f>
        <v>0</v>
      </c>
    </row>
    <row r="28" spans="2:11" s="169" customFormat="1" ht="24.95" customHeight="1" x14ac:dyDescent="0.25">
      <c r="B28" s="390" t="s">
        <v>129</v>
      </c>
      <c r="C28" s="391"/>
      <c r="D28" s="391"/>
      <c r="E28" s="391"/>
      <c r="F28" s="391"/>
      <c r="G28" s="391"/>
      <c r="H28" s="391"/>
      <c r="I28" s="392"/>
      <c r="J28" s="161">
        <f>'MassSTEP Budget'!R114</f>
        <v>0</v>
      </c>
    </row>
    <row r="29" spans="2:11" ht="24.95" customHeight="1" x14ac:dyDescent="0.25">
      <c r="B29" s="412" t="s">
        <v>130</v>
      </c>
      <c r="C29" s="413"/>
      <c r="D29" s="413"/>
      <c r="E29" s="413"/>
      <c r="F29" s="413"/>
      <c r="G29" s="413"/>
      <c r="H29" s="413"/>
      <c r="I29" s="414"/>
      <c r="J29" s="170">
        <f>SUM(J18:J28)</f>
        <v>0</v>
      </c>
      <c r="K29" s="169"/>
    </row>
    <row r="30" spans="2:11" ht="24.95" customHeight="1" x14ac:dyDescent="0.25">
      <c r="B30" s="412" t="s">
        <v>131</v>
      </c>
      <c r="C30" s="413"/>
      <c r="D30" s="413"/>
      <c r="E30" s="413"/>
      <c r="F30" s="413"/>
      <c r="G30" s="413"/>
      <c r="H30" s="413"/>
      <c r="I30" s="414"/>
      <c r="J30" s="232">
        <f>Cover!C6*0.25</f>
        <v>0</v>
      </c>
      <c r="K30" s="169"/>
    </row>
    <row r="31" spans="2:11" s="168" customFormat="1" ht="24.95" customHeight="1" x14ac:dyDescent="0.25">
      <c r="B31" s="400" t="s">
        <v>132</v>
      </c>
      <c r="C31" s="401"/>
      <c r="D31" s="401"/>
      <c r="E31" s="401"/>
      <c r="F31" s="401"/>
      <c r="G31" s="401"/>
      <c r="H31" s="401"/>
      <c r="I31" s="402"/>
      <c r="J31" s="180" t="e">
        <f>J29/Cover!C6</f>
        <v>#DIV/0!</v>
      </c>
      <c r="K31" s="169"/>
    </row>
    <row r="32" spans="2:11" s="168" customFormat="1" ht="24.95" customHeight="1" x14ac:dyDescent="0.25">
      <c r="B32" s="171"/>
      <c r="C32" s="172"/>
      <c r="D32" s="172"/>
      <c r="E32" s="172"/>
      <c r="F32" s="172"/>
      <c r="G32" s="172"/>
      <c r="H32" s="172"/>
      <c r="I32" s="172"/>
      <c r="J32" s="173"/>
      <c r="K32" s="169"/>
    </row>
    <row r="33" spans="2:18" ht="21.6" customHeight="1" x14ac:dyDescent="0.25">
      <c r="B33" s="396" t="s">
        <v>133</v>
      </c>
      <c r="C33" s="397"/>
      <c r="D33" s="397"/>
      <c r="E33" s="397"/>
      <c r="F33" s="397"/>
      <c r="G33" s="397"/>
      <c r="H33" s="397"/>
      <c r="I33" s="397"/>
      <c r="J33" s="398"/>
      <c r="R33" s="107"/>
    </row>
    <row r="34" spans="2:18" ht="21.6" customHeight="1" x14ac:dyDescent="0.25">
      <c r="B34" s="405" t="s">
        <v>134</v>
      </c>
      <c r="C34" s="406"/>
      <c r="D34" s="406"/>
      <c r="E34" s="406"/>
      <c r="F34" s="406"/>
      <c r="G34" s="406"/>
      <c r="H34" s="406"/>
      <c r="I34" s="407"/>
      <c r="J34" s="177">
        <f>'MassSTEP Budget'!F127</f>
        <v>0</v>
      </c>
    </row>
    <row r="35" spans="2:18" ht="33.6" hidden="1" customHeight="1" x14ac:dyDescent="0.25">
      <c r="B35" s="405" t="s">
        <v>135</v>
      </c>
      <c r="C35" s="406"/>
      <c r="D35" s="406"/>
      <c r="E35" s="406"/>
      <c r="F35" s="406"/>
      <c r="G35" s="406"/>
      <c r="H35" s="406"/>
      <c r="I35" s="407"/>
      <c r="J35" s="177">
        <f>Cover!C6-J34</f>
        <v>0</v>
      </c>
    </row>
    <row r="36" spans="2:18" ht="33" customHeight="1" x14ac:dyDescent="0.25">
      <c r="B36" s="405" t="s">
        <v>136</v>
      </c>
      <c r="C36" s="406"/>
      <c r="D36" s="406"/>
      <c r="E36" s="406"/>
      <c r="F36" s="406"/>
      <c r="G36" s="406"/>
      <c r="H36" s="406"/>
      <c r="I36" s="407"/>
      <c r="J36" s="178">
        <f>ROUND((J35-(J35/(1+Cover!C13))),0)</f>
        <v>0</v>
      </c>
    </row>
    <row r="37" spans="2:18" ht="27.95" customHeight="1" x14ac:dyDescent="0.25">
      <c r="B37" s="411" t="s">
        <v>137</v>
      </c>
      <c r="C37" s="411"/>
      <c r="D37" s="411"/>
      <c r="E37" s="411"/>
      <c r="F37" s="411"/>
      <c r="G37" s="411"/>
      <c r="H37" s="411"/>
      <c r="I37" s="411"/>
      <c r="J37" s="179">
        <f>'MassSTEP Budget'!R110</f>
        <v>0</v>
      </c>
    </row>
    <row r="38" spans="2:18" ht="34.5" customHeight="1" x14ac:dyDescent="0.25">
      <c r="B38" s="403" t="s">
        <v>138</v>
      </c>
      <c r="C38" s="404"/>
      <c r="D38" s="404"/>
      <c r="E38" s="404"/>
      <c r="F38" s="404"/>
      <c r="G38" s="404"/>
      <c r="H38" s="404"/>
      <c r="I38" s="404"/>
      <c r="J38" s="177">
        <f>' Match Budget'!R109</f>
        <v>0</v>
      </c>
    </row>
    <row r="39" spans="2:18" ht="34.5" hidden="1" customHeight="1" x14ac:dyDescent="0.25">
      <c r="B39" s="400" t="s">
        <v>139</v>
      </c>
      <c r="C39" s="401"/>
      <c r="D39" s="401"/>
      <c r="E39" s="401"/>
      <c r="F39" s="401"/>
      <c r="G39" s="401"/>
      <c r="H39" s="401"/>
      <c r="I39" s="402"/>
      <c r="J39" s="178">
        <f>SUM(J37:J38)</f>
        <v>0</v>
      </c>
    </row>
    <row r="40" spans="2:18" s="21" customFormat="1" ht="34.5" customHeight="1" x14ac:dyDescent="0.25">
      <c r="B40" s="400" t="s">
        <v>140</v>
      </c>
      <c r="C40" s="401"/>
      <c r="D40" s="401"/>
      <c r="E40" s="401"/>
      <c r="F40" s="401"/>
      <c r="G40" s="401"/>
      <c r="H40" s="401"/>
      <c r="I40" s="402"/>
      <c r="J40" s="178">
        <f>J36-J39</f>
        <v>0</v>
      </c>
    </row>
    <row r="41" spans="2:18" ht="24.75" customHeight="1" x14ac:dyDescent="0.25">
      <c r="B41" s="396" t="s">
        <v>141</v>
      </c>
      <c r="C41" s="397"/>
      <c r="D41" s="397"/>
      <c r="E41" s="397"/>
      <c r="F41" s="397"/>
      <c r="G41" s="397"/>
      <c r="H41" s="397"/>
      <c r="I41" s="397"/>
      <c r="J41" s="398"/>
    </row>
    <row r="42" spans="2:18" ht="24.75" customHeight="1" x14ac:dyDescent="0.25">
      <c r="B42" s="399" t="s">
        <v>142</v>
      </c>
      <c r="C42" s="399"/>
      <c r="D42" s="399"/>
      <c r="E42" s="399"/>
      <c r="F42" s="399"/>
      <c r="G42" s="399"/>
      <c r="H42" s="399"/>
      <c r="I42" s="399"/>
      <c r="J42" s="174">
        <f>Cover!C6</f>
        <v>0</v>
      </c>
    </row>
    <row r="43" spans="2:18" ht="22.35" customHeight="1" x14ac:dyDescent="0.25">
      <c r="B43" s="399" t="s">
        <v>143</v>
      </c>
      <c r="C43" s="399"/>
      <c r="D43" s="399"/>
      <c r="E43" s="399"/>
      <c r="F43" s="399"/>
      <c r="G43" s="399"/>
      <c r="H43" s="399"/>
      <c r="I43" s="399"/>
      <c r="J43" s="174">
        <f>' Match Budget'!R115</f>
        <v>0</v>
      </c>
    </row>
    <row r="44" spans="2:18" ht="24.75" customHeight="1" x14ac:dyDescent="0.25"/>
    <row r="45" spans="2:18" ht="24.75" customHeight="1" x14ac:dyDescent="0.25"/>
    <row r="46" spans="2:18" ht="27.6" customHeight="1" x14ac:dyDescent="0.25"/>
    <row r="47" spans="2:18" ht="24.95" customHeight="1" x14ac:dyDescent="0.25">
      <c r="L47" s="113"/>
    </row>
  </sheetData>
  <sheetProtection algorithmName="SHA-512" hashValue="HI2ckexkCzhvAPlhBbhsHQsrc5lI2eMEf/vuX2oeEiJJkOZ715zwyjsDsJD0c80Cr78l+eTBf/3kCroOW9303Q==" saltValue="LuLzBua78njActBLeTS2fA==" spinCount="100000" sheet="1" selectLockedCells="1" selectUnlockedCells="1"/>
  <mergeCells count="41">
    <mergeCell ref="B11:H11"/>
    <mergeCell ref="B35:I35"/>
    <mergeCell ref="B40:I40"/>
    <mergeCell ref="B34:I34"/>
    <mergeCell ref="B16:I16"/>
    <mergeCell ref="B17:I17"/>
    <mergeCell ref="B19:I19"/>
    <mergeCell ref="B20:I20"/>
    <mergeCell ref="B21:I21"/>
    <mergeCell ref="B24:I24"/>
    <mergeCell ref="B33:J33"/>
    <mergeCell ref="B37:I37"/>
    <mergeCell ref="B30:I30"/>
    <mergeCell ref="B25:I25"/>
    <mergeCell ref="B23:I23"/>
    <mergeCell ref="B29:I29"/>
    <mergeCell ref="B41:J41"/>
    <mergeCell ref="B43:I43"/>
    <mergeCell ref="B31:I31"/>
    <mergeCell ref="B38:I38"/>
    <mergeCell ref="B36:I36"/>
    <mergeCell ref="B39:I39"/>
    <mergeCell ref="B42:I42"/>
    <mergeCell ref="B10:H10"/>
    <mergeCell ref="B3:J3"/>
    <mergeCell ref="B2:J2"/>
    <mergeCell ref="B5:H5"/>
    <mergeCell ref="B6:H6"/>
    <mergeCell ref="B4:H4"/>
    <mergeCell ref="B7:H7"/>
    <mergeCell ref="B9:H9"/>
    <mergeCell ref="B8:H8"/>
    <mergeCell ref="B13:H13"/>
    <mergeCell ref="B12:H12"/>
    <mergeCell ref="B14:H14"/>
    <mergeCell ref="B22:I22"/>
    <mergeCell ref="B28:I28"/>
    <mergeCell ref="B27:I27"/>
    <mergeCell ref="B26:I26"/>
    <mergeCell ref="B15:H15"/>
    <mergeCell ref="B18:I18"/>
  </mergeCells>
  <conditionalFormatting sqref="J32">
    <cfRule type="cellIs" dxfId="44" priority="34" operator="greaterThan">
      <formula>0.25</formula>
    </cfRule>
  </conditionalFormatting>
  <conditionalFormatting sqref="J39">
    <cfRule type="cellIs" dxfId="43" priority="17" operator="greaterThan">
      <formula>$J$36</formula>
    </cfRule>
  </conditionalFormatting>
  <conditionalFormatting sqref="J40">
    <cfRule type="cellIs" dxfId="42" priority="14" operator="lessThan">
      <formula>0</formula>
    </cfRule>
  </conditionalFormatting>
  <conditionalFormatting sqref="J31">
    <cfRule type="cellIs" dxfId="41" priority="10" operator="greaterThan">
      <formula>25%</formula>
    </cfRule>
  </conditionalFormatting>
  <conditionalFormatting sqref="J16">
    <cfRule type="cellIs" dxfId="40" priority="37" operator="notEqual">
      <formula>#REF!</formula>
    </cfRule>
  </conditionalFormatting>
  <pageMargins left="0.7" right="0.7" top="0.75" bottom="0.75" header="0.3" footer="0.3"/>
  <pageSetup scale="90" fitToHeight="50" orientation="portrait"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3765-D07A-4E38-993F-B4C68207B070}">
  <sheetPr codeName="Sheet29"/>
  <dimension ref="A1:L30"/>
  <sheetViews>
    <sheetView zoomScaleNormal="100" workbookViewId="0"/>
  </sheetViews>
  <sheetFormatPr defaultRowHeight="15" x14ac:dyDescent="0.25"/>
  <cols>
    <col min="1" max="2" width="6.42578125" customWidth="1"/>
    <col min="3" max="3" width="56.5703125" customWidth="1"/>
    <col min="4" max="4" width="12.85546875" bestFit="1" customWidth="1"/>
    <col min="5" max="5" width="16.5703125" customWidth="1"/>
    <col min="6" max="6" width="26.42578125" customWidth="1"/>
    <col min="7" max="7" width="24.42578125" customWidth="1"/>
    <col min="8" max="8" width="18.5703125" customWidth="1"/>
    <col min="9" max="11" width="18.5703125" style="202" hidden="1" customWidth="1"/>
    <col min="12" max="12" width="71.5703125" customWidth="1"/>
  </cols>
  <sheetData>
    <row r="1" spans="1:12" ht="29.45" customHeight="1" x14ac:dyDescent="0.3">
      <c r="C1" s="223" t="s">
        <v>144</v>
      </c>
    </row>
    <row r="2" spans="1:12" ht="14.45" customHeight="1" thickBot="1" x14ac:dyDescent="0.3"/>
    <row r="3" spans="1:12" ht="15" customHeight="1" x14ac:dyDescent="0.25">
      <c r="F3" s="415" t="s">
        <v>145</v>
      </c>
      <c r="G3" s="416"/>
    </row>
    <row r="4" spans="1:12" ht="15.75" thickBot="1" x14ac:dyDescent="0.3">
      <c r="F4" s="417"/>
      <c r="G4" s="418"/>
    </row>
    <row r="6" spans="1:12" ht="60" x14ac:dyDescent="0.25">
      <c r="A6" s="419" t="s">
        <v>146</v>
      </c>
      <c r="B6" s="420"/>
      <c r="C6" s="421"/>
      <c r="D6" s="44" t="s">
        <v>147</v>
      </c>
      <c r="E6" s="222" t="s">
        <v>148</v>
      </c>
      <c r="F6" s="422" t="s">
        <v>149</v>
      </c>
      <c r="G6" s="422"/>
      <c r="H6" s="422"/>
      <c r="I6" s="87" t="s">
        <v>150</v>
      </c>
      <c r="J6" s="87" t="s">
        <v>102</v>
      </c>
      <c r="K6" s="87" t="s">
        <v>151</v>
      </c>
      <c r="L6" s="47" t="s">
        <v>152</v>
      </c>
    </row>
    <row r="7" spans="1:12" x14ac:dyDescent="0.25">
      <c r="A7" s="48"/>
      <c r="B7" s="48"/>
      <c r="C7" s="48"/>
      <c r="D7" s="49"/>
      <c r="E7" s="48"/>
      <c r="F7" s="48" t="s">
        <v>149</v>
      </c>
      <c r="G7" s="221" t="s">
        <v>153</v>
      </c>
      <c r="H7" s="48"/>
      <c r="I7" s="48"/>
      <c r="J7" s="48"/>
      <c r="K7" s="48"/>
      <c r="L7" s="50" t="s">
        <v>154</v>
      </c>
    </row>
    <row r="8" spans="1:12" x14ac:dyDescent="0.25">
      <c r="A8" s="51">
        <v>2022</v>
      </c>
      <c r="B8" s="51" t="s">
        <v>155</v>
      </c>
      <c r="C8" s="52" t="s">
        <v>156</v>
      </c>
      <c r="D8" s="53">
        <v>0</v>
      </c>
      <c r="E8" s="54">
        <f>D8*39.43%</f>
        <v>0</v>
      </c>
      <c r="F8" s="55" t="s">
        <v>157</v>
      </c>
      <c r="G8" s="56" t="s">
        <v>158</v>
      </c>
      <c r="H8" s="220">
        <f>'GRANT SUMMARY'!J5</f>
        <v>0</v>
      </c>
      <c r="I8" s="428">
        <f>SUM(H8:H11)</f>
        <v>0</v>
      </c>
      <c r="J8" s="428">
        <f>I8-K8</f>
        <v>0</v>
      </c>
      <c r="K8" s="428">
        <f>D8+D10</f>
        <v>0</v>
      </c>
      <c r="L8" s="57"/>
    </row>
    <row r="9" spans="1:12" x14ac:dyDescent="0.25">
      <c r="A9" s="51"/>
      <c r="B9" s="51" t="s">
        <v>159</v>
      </c>
      <c r="C9" s="52" t="s">
        <v>160</v>
      </c>
      <c r="D9" s="53">
        <v>0</v>
      </c>
      <c r="E9" s="58"/>
      <c r="F9" s="55" t="s">
        <v>161</v>
      </c>
      <c r="G9" s="56" t="s">
        <v>158</v>
      </c>
      <c r="H9" s="220">
        <f>'GRANT SUMMARY'!J6</f>
        <v>0</v>
      </c>
      <c r="I9" s="429"/>
      <c r="J9" s="429"/>
      <c r="K9" s="429"/>
      <c r="L9" s="57"/>
    </row>
    <row r="10" spans="1:12" x14ac:dyDescent="0.25">
      <c r="A10" s="51"/>
      <c r="B10" s="51" t="s">
        <v>162</v>
      </c>
      <c r="C10" s="52" t="s">
        <v>163</v>
      </c>
      <c r="D10" s="53">
        <v>0</v>
      </c>
      <c r="E10" s="54">
        <f>(D10*1.97%)</f>
        <v>0</v>
      </c>
      <c r="F10" s="55" t="s">
        <v>164</v>
      </c>
      <c r="G10" s="56" t="s">
        <v>158</v>
      </c>
      <c r="H10" s="220">
        <f>'GRANT SUMMARY'!J7</f>
        <v>0</v>
      </c>
      <c r="I10" s="429"/>
      <c r="J10" s="429"/>
      <c r="K10" s="429"/>
      <c r="L10" s="57"/>
    </row>
    <row r="11" spans="1:12" x14ac:dyDescent="0.25">
      <c r="A11" s="51"/>
      <c r="B11" s="51" t="s">
        <v>165</v>
      </c>
      <c r="C11" s="52" t="s">
        <v>166</v>
      </c>
      <c r="D11" s="59">
        <v>0</v>
      </c>
      <c r="E11" s="58"/>
      <c r="F11" s="55" t="s">
        <v>167</v>
      </c>
      <c r="G11" s="56" t="s">
        <v>158</v>
      </c>
      <c r="H11" s="220">
        <f>'GRANT SUMMARY'!J8</f>
        <v>0</v>
      </c>
      <c r="I11" s="430"/>
      <c r="J11" s="430"/>
      <c r="K11" s="430"/>
      <c r="L11" s="57"/>
    </row>
    <row r="12" spans="1:12" x14ac:dyDescent="0.25">
      <c r="A12" s="51"/>
      <c r="B12" s="51" t="s">
        <v>168</v>
      </c>
      <c r="C12" s="52" t="s">
        <v>169</v>
      </c>
      <c r="D12" s="53">
        <v>0</v>
      </c>
      <c r="E12" s="58"/>
      <c r="F12" s="55" t="s">
        <v>170</v>
      </c>
      <c r="G12" s="56" t="s">
        <v>165</v>
      </c>
      <c r="H12" s="220">
        <f>'GRANT SUMMARY'!J9</f>
        <v>0</v>
      </c>
      <c r="I12" s="88">
        <f t="shared" ref="I12:I18" si="0">H12</f>
        <v>0</v>
      </c>
      <c r="J12" s="88">
        <f t="shared" ref="J12:J18" si="1">K12-I12</f>
        <v>0</v>
      </c>
      <c r="K12" s="88">
        <f>D11</f>
        <v>0</v>
      </c>
      <c r="L12" s="57"/>
    </row>
    <row r="13" spans="1:12" x14ac:dyDescent="0.25">
      <c r="A13" s="51"/>
      <c r="B13" s="51" t="s">
        <v>168</v>
      </c>
      <c r="C13" s="60" t="s">
        <v>171</v>
      </c>
      <c r="D13" s="53">
        <v>0</v>
      </c>
      <c r="E13" s="58"/>
      <c r="F13" s="55" t="s">
        <v>172</v>
      </c>
      <c r="G13" s="56" t="s">
        <v>173</v>
      </c>
      <c r="H13" s="220">
        <f>'GRANT SUMMARY'!J10</f>
        <v>0</v>
      </c>
      <c r="I13" s="88">
        <f t="shared" si="0"/>
        <v>0</v>
      </c>
      <c r="J13" s="88">
        <f t="shared" si="1"/>
        <v>0</v>
      </c>
      <c r="K13" s="88">
        <f>D15+D16+D17+D4</f>
        <v>0</v>
      </c>
      <c r="L13" s="57"/>
    </row>
    <row r="14" spans="1:12" ht="17.850000000000001" customHeight="1" x14ac:dyDescent="0.25">
      <c r="A14" s="51"/>
      <c r="B14" s="51" t="s">
        <v>174</v>
      </c>
      <c r="C14" s="52" t="s">
        <v>175</v>
      </c>
      <c r="D14" s="53">
        <v>0</v>
      </c>
      <c r="E14" s="58"/>
      <c r="F14" s="61" t="s">
        <v>176</v>
      </c>
      <c r="G14" s="56" t="s">
        <v>177</v>
      </c>
      <c r="H14" s="220">
        <f>'GRANT SUMMARY'!J11</f>
        <v>0</v>
      </c>
      <c r="I14" s="88">
        <f t="shared" si="0"/>
        <v>0</v>
      </c>
      <c r="J14" s="88">
        <f t="shared" si="1"/>
        <v>0</v>
      </c>
      <c r="K14" s="88">
        <f>D12+D13+D18</f>
        <v>0</v>
      </c>
      <c r="L14" s="57"/>
    </row>
    <row r="15" spans="1:12" x14ac:dyDescent="0.25">
      <c r="A15" s="51"/>
      <c r="B15" s="51" t="s">
        <v>178</v>
      </c>
      <c r="C15" s="52" t="s">
        <v>179</v>
      </c>
      <c r="D15" s="53">
        <v>0</v>
      </c>
      <c r="E15" s="58"/>
      <c r="F15" s="55" t="s">
        <v>180</v>
      </c>
      <c r="G15" s="56" t="s">
        <v>181</v>
      </c>
      <c r="H15" s="220">
        <f>'GRANT SUMMARY'!J12</f>
        <v>0</v>
      </c>
      <c r="I15" s="88">
        <f t="shared" si="0"/>
        <v>0</v>
      </c>
      <c r="J15" s="88">
        <f t="shared" si="1"/>
        <v>0</v>
      </c>
      <c r="K15" s="88">
        <f>D9</f>
        <v>0</v>
      </c>
      <c r="L15" s="57"/>
    </row>
    <row r="16" spans="1:12" x14ac:dyDescent="0.25">
      <c r="A16" s="51"/>
      <c r="B16" s="51" t="s">
        <v>182</v>
      </c>
      <c r="C16" s="52" t="s">
        <v>83</v>
      </c>
      <c r="D16" s="53">
        <v>0</v>
      </c>
      <c r="E16" s="58"/>
      <c r="F16" s="55" t="s">
        <v>183</v>
      </c>
      <c r="G16" s="56" t="s">
        <v>184</v>
      </c>
      <c r="H16" s="220">
        <f>'GRANT SUMMARY'!J13</f>
        <v>0</v>
      </c>
      <c r="I16" s="88">
        <f t="shared" si="0"/>
        <v>0</v>
      </c>
      <c r="J16" s="88">
        <f t="shared" si="1"/>
        <v>0</v>
      </c>
      <c r="K16" s="88"/>
      <c r="L16" s="57"/>
    </row>
    <row r="17" spans="1:12" x14ac:dyDescent="0.25">
      <c r="A17" s="51"/>
      <c r="B17" s="51" t="s">
        <v>185</v>
      </c>
      <c r="C17" s="52" t="s">
        <v>186</v>
      </c>
      <c r="D17" s="53">
        <v>0</v>
      </c>
      <c r="E17" s="58"/>
      <c r="F17" s="55" t="s">
        <v>187</v>
      </c>
      <c r="G17" s="56" t="s">
        <v>168</v>
      </c>
      <c r="H17" s="220">
        <f>'GRANT SUMMARY'!J14</f>
        <v>0</v>
      </c>
      <c r="I17" s="88">
        <f t="shared" si="0"/>
        <v>0</v>
      </c>
      <c r="J17" s="88">
        <f t="shared" si="1"/>
        <v>0</v>
      </c>
      <c r="K17" s="88">
        <f>D13</f>
        <v>0</v>
      </c>
      <c r="L17" s="57"/>
    </row>
    <row r="18" spans="1:12" x14ac:dyDescent="0.25">
      <c r="A18" s="51"/>
      <c r="B18" s="51" t="s">
        <v>188</v>
      </c>
      <c r="C18" s="201" t="s">
        <v>189</v>
      </c>
      <c r="D18" s="53">
        <v>0</v>
      </c>
      <c r="E18" s="58"/>
      <c r="F18" s="55" t="s">
        <v>190</v>
      </c>
      <c r="G18" s="56" t="s">
        <v>191</v>
      </c>
      <c r="H18" s="220">
        <f>'GRANT SUMMARY'!J15</f>
        <v>0</v>
      </c>
      <c r="I18" s="88">
        <f t="shared" si="0"/>
        <v>0</v>
      </c>
      <c r="J18" s="88">
        <f t="shared" si="1"/>
        <v>0</v>
      </c>
      <c r="K18" s="88"/>
      <c r="L18" s="57"/>
    </row>
    <row r="19" spans="1:12" x14ac:dyDescent="0.25">
      <c r="A19" s="51"/>
      <c r="B19" s="51" t="s">
        <v>192</v>
      </c>
      <c r="C19" s="52" t="s">
        <v>193</v>
      </c>
      <c r="D19" s="53">
        <v>0</v>
      </c>
      <c r="E19" s="58"/>
      <c r="F19" s="58"/>
      <c r="G19" s="62" t="s">
        <v>194</v>
      </c>
      <c r="H19" s="219">
        <f>SUM(H8:H18)</f>
        <v>0</v>
      </c>
      <c r="I19" s="58"/>
      <c r="J19" s="58"/>
      <c r="K19" s="58"/>
      <c r="L19" s="58"/>
    </row>
    <row r="20" spans="1:12" ht="15.75" thickBot="1" x14ac:dyDescent="0.3">
      <c r="A20" s="51"/>
      <c r="B20" s="224" t="s">
        <v>165</v>
      </c>
      <c r="C20" s="225" t="s">
        <v>195</v>
      </c>
      <c r="D20" s="53">
        <v>0</v>
      </c>
      <c r="E20" s="58"/>
    </row>
    <row r="21" spans="1:12" ht="15.75" thickBot="1" x14ac:dyDescent="0.3">
      <c r="A21" s="51"/>
      <c r="B21" s="63"/>
      <c r="C21" s="63"/>
      <c r="D21" s="53">
        <v>0</v>
      </c>
      <c r="E21" s="58"/>
      <c r="F21" s="64" t="s">
        <v>196</v>
      </c>
      <c r="G21" s="424" t="s">
        <v>197</v>
      </c>
      <c r="H21" s="425"/>
      <c r="I21" s="218"/>
      <c r="J21" s="218"/>
      <c r="K21" s="218"/>
    </row>
    <row r="22" spans="1:12" x14ac:dyDescent="0.25">
      <c r="A22" s="51"/>
      <c r="B22" s="63"/>
      <c r="C22" s="63"/>
      <c r="D22" s="53">
        <v>0</v>
      </c>
      <c r="E22" s="58"/>
      <c r="F22" s="65" t="s">
        <v>198</v>
      </c>
      <c r="G22" s="426" t="s">
        <v>199</v>
      </c>
      <c r="H22" s="427"/>
      <c r="I22" s="217" t="s">
        <v>200</v>
      </c>
      <c r="J22" s="216"/>
      <c r="K22" s="215" t="s">
        <v>201</v>
      </c>
    </row>
    <row r="23" spans="1:12" ht="15.75" thickBot="1" x14ac:dyDescent="0.3">
      <c r="A23" s="51"/>
      <c r="B23" s="63"/>
      <c r="C23" s="63"/>
      <c r="D23" s="53">
        <v>0</v>
      </c>
      <c r="E23" s="58"/>
      <c r="F23" s="65" t="s">
        <v>202</v>
      </c>
      <c r="G23" s="66" t="s">
        <v>203</v>
      </c>
      <c r="H23" s="67"/>
      <c r="I23" s="214" t="s">
        <v>204</v>
      </c>
      <c r="J23" s="213"/>
      <c r="K23" s="212" t="s">
        <v>205</v>
      </c>
    </row>
    <row r="24" spans="1:12" ht="15.75" thickBot="1" x14ac:dyDescent="0.3">
      <c r="A24" s="51"/>
      <c r="B24" s="51"/>
      <c r="C24" s="52" t="s">
        <v>194</v>
      </c>
      <c r="D24" s="69">
        <f>SUM(D8:D23)</f>
        <v>0</v>
      </c>
      <c r="E24" s="54">
        <f>ROUNDUP(E8+E10,0)</f>
        <v>0</v>
      </c>
      <c r="F24" s="68" t="s">
        <v>206</v>
      </c>
      <c r="I24" s="206"/>
      <c r="J24" s="211" t="s">
        <v>207</v>
      </c>
      <c r="K24" s="210" t="s">
        <v>208</v>
      </c>
    </row>
    <row r="25" spans="1:12" ht="15.75" thickBot="1" x14ac:dyDescent="0.3">
      <c r="A25" s="58"/>
      <c r="B25" s="58"/>
      <c r="C25" s="58"/>
      <c r="D25" s="58"/>
      <c r="E25" s="58"/>
      <c r="I25" s="206" t="s">
        <v>1</v>
      </c>
      <c r="J25" s="205">
        <v>100000</v>
      </c>
      <c r="K25" s="209">
        <f>H14</f>
        <v>0</v>
      </c>
    </row>
    <row r="26" spans="1:12" x14ac:dyDescent="0.25">
      <c r="C26" s="78" t="s">
        <v>209</v>
      </c>
      <c r="D26" s="79">
        <f>D24</f>
        <v>0</v>
      </c>
      <c r="I26" s="206" t="s">
        <v>210</v>
      </c>
      <c r="J26" s="208">
        <v>2.18E-2</v>
      </c>
      <c r="K26" s="207">
        <v>0</v>
      </c>
    </row>
    <row r="27" spans="1:12" ht="15.75" thickBot="1" x14ac:dyDescent="0.3">
      <c r="C27" s="80" t="s">
        <v>211</v>
      </c>
      <c r="D27" s="81">
        <f>H19</f>
        <v>0</v>
      </c>
      <c r="I27" s="206" t="s">
        <v>212</v>
      </c>
      <c r="J27" s="205">
        <f>+J25/(1+J26)</f>
        <v>97866.510080250533</v>
      </c>
      <c r="K27" s="205">
        <f>+K25/(1+K26)</f>
        <v>0</v>
      </c>
    </row>
    <row r="28" spans="1:12" ht="15.75" thickBot="1" x14ac:dyDescent="0.3">
      <c r="C28" s="82" t="s">
        <v>213</v>
      </c>
      <c r="D28" s="83">
        <f>D26-D27</f>
        <v>0</v>
      </c>
      <c r="I28" s="204" t="s">
        <v>214</v>
      </c>
      <c r="J28" s="203">
        <f>+J25-J27</f>
        <v>2133.4899197494669</v>
      </c>
      <c r="K28" s="423">
        <f>+K25-K27</f>
        <v>0</v>
      </c>
    </row>
    <row r="29" spans="1:12" x14ac:dyDescent="0.25">
      <c r="I29" s="109"/>
      <c r="J29" s="109"/>
      <c r="K29" s="423"/>
    </row>
    <row r="30" spans="1:12" x14ac:dyDescent="0.25">
      <c r="E30" s="21"/>
    </row>
  </sheetData>
  <sheetProtection algorithmName="SHA-512" hashValue="5+x5rrp+Fg10fJ3sPwkFS/zho5Rhzno30/X+HGu2Rp6e8HUWox6QPpiZaIYK1EEqhEZtbShDQmSETSbQcLrCtA==" saltValue="CaMafHcwAAYJU0jNEeWwBg==" spinCount="100000" sheet="1" objects="1" scenarios="1"/>
  <mergeCells count="9">
    <mergeCell ref="F3:G4"/>
    <mergeCell ref="A6:C6"/>
    <mergeCell ref="F6:H6"/>
    <mergeCell ref="K28:K29"/>
    <mergeCell ref="G21:H21"/>
    <mergeCell ref="G22:H22"/>
    <mergeCell ref="I8:I11"/>
    <mergeCell ref="J8:J11"/>
    <mergeCell ref="K8:K11"/>
  </mergeCells>
  <conditionalFormatting sqref="C28">
    <cfRule type="cellIs" dxfId="39" priority="14" operator="lessThan">
      <formula>-1</formula>
    </cfRule>
  </conditionalFormatting>
  <conditionalFormatting sqref="D28">
    <cfRule type="cellIs" dxfId="38" priority="12" operator="lessThan">
      <formula>-1</formula>
    </cfRule>
    <cfRule type="cellIs" dxfId="37" priority="13" operator="lessThan">
      <formula>-93550</formula>
    </cfRule>
  </conditionalFormatting>
  <conditionalFormatting sqref="B21:C23">
    <cfRule type="expression" dxfId="36" priority="11">
      <formula>AND(#REF!&gt;0, B21="Select One")</formula>
    </cfRule>
  </conditionalFormatting>
  <conditionalFormatting sqref="D11">
    <cfRule type="expression" dxfId="35" priority="9">
      <formula>AND(B11&gt;0, D11="Select One")</formula>
    </cfRule>
  </conditionalFormatting>
  <conditionalFormatting sqref="D11">
    <cfRule type="expression" dxfId="34" priority="10" stopIfTrue="1">
      <formula>AND($O11&gt;0,#REF!="")</formula>
    </cfRule>
  </conditionalFormatting>
  <conditionalFormatting sqref="D7">
    <cfRule type="expression" dxfId="33" priority="7">
      <formula>AND(B7&gt;0, D7="Select One")</formula>
    </cfRule>
  </conditionalFormatting>
  <conditionalFormatting sqref="D7">
    <cfRule type="expression" dxfId="32" priority="8" stopIfTrue="1">
      <formula>AND($O7&gt;0,#REF!="")</formula>
    </cfRule>
  </conditionalFormatting>
  <conditionalFormatting sqref="D6">
    <cfRule type="expression" dxfId="31" priority="5">
      <formula>AND(B6&gt;0, D6="Select One")</formula>
    </cfRule>
  </conditionalFormatting>
  <conditionalFormatting sqref="D6">
    <cfRule type="expression" dxfId="30" priority="6" stopIfTrue="1">
      <formula>AND($O6&gt;0,#REF!="")</formula>
    </cfRule>
  </conditionalFormatting>
  <conditionalFormatting sqref="C21:C23">
    <cfRule type="expression" dxfId="29" priority="15">
      <formula>AND(A22&gt;0, C21="")</formula>
    </cfRule>
  </conditionalFormatting>
  <conditionalFormatting sqref="B21:B23">
    <cfRule type="expression" dxfId="28" priority="16">
      <formula>AND(#REF!&gt;0, B21="")</formula>
    </cfRule>
  </conditionalFormatting>
  <conditionalFormatting sqref="D13">
    <cfRule type="cellIs" dxfId="27" priority="4" operator="greaterThan">
      <formula>$H$17</formula>
    </cfRule>
  </conditionalFormatting>
  <conditionalFormatting sqref="B20:C20">
    <cfRule type="expression" dxfId="26" priority="1">
      <formula>AND(#REF!&gt;0, B20="Select One")</formula>
    </cfRule>
  </conditionalFormatting>
  <conditionalFormatting sqref="C20">
    <cfRule type="expression" dxfId="25" priority="2">
      <formula>AND(A20&gt;0, C20="")</formula>
    </cfRule>
  </conditionalFormatting>
  <conditionalFormatting sqref="B20">
    <cfRule type="expression" dxfId="24" priority="3">
      <formula>AND(#REF!&gt;0, B20="")</formula>
    </cfRule>
  </conditionalFormatting>
  <hyperlinks>
    <hyperlink ref="E6" r:id="rId1" display="https://www.macomptroller.org/fiscal-year-updates" xr:uid="{2576ADDA-FAA9-47EB-9FC1-2CB38894BF73}"/>
    <hyperlink ref="F3" r:id="rId2" display="Expenditure Classification Handbook" xr:uid="{86B6CB1E-1D5F-4155-BBBF-9355916D2AAF}"/>
  </hyperlinks>
  <pageMargins left="0.7" right="0.7" top="0.75" bottom="0.75" header="0.3" footer="0.3"/>
  <pageSetup orientation="portrait" horizontalDpi="1200" verticalDpi="1200"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M32"/>
  <sheetViews>
    <sheetView showGridLines="0" zoomScaleNormal="100" workbookViewId="0"/>
  </sheetViews>
  <sheetFormatPr defaultRowHeight="15" x14ac:dyDescent="0.25"/>
  <cols>
    <col min="1" max="2" width="6.42578125" customWidth="1"/>
    <col min="3" max="3" width="56.5703125" customWidth="1"/>
    <col min="4" max="4" width="12.85546875" bestFit="1" customWidth="1"/>
    <col min="5" max="5" width="16.5703125" customWidth="1"/>
    <col min="6" max="6" width="25.42578125" style="5" customWidth="1"/>
    <col min="7" max="7" width="26.42578125" customWidth="1"/>
    <col min="8" max="8" width="24.42578125" customWidth="1"/>
    <col min="9" max="9" width="18.5703125" customWidth="1"/>
    <col min="10" max="10" width="13.28515625" hidden="1" customWidth="1"/>
    <col min="11" max="11" width="9.7109375" hidden="1" customWidth="1"/>
    <col min="12" max="12" width="12.7109375" hidden="1" customWidth="1"/>
    <col min="13" max="13" width="65.140625" customWidth="1"/>
  </cols>
  <sheetData>
    <row r="1" spans="1:13" ht="14.45" customHeight="1" thickBot="1" x14ac:dyDescent="0.3"/>
    <row r="2" spans="1:13" ht="15" customHeight="1" x14ac:dyDescent="0.25">
      <c r="G2" s="431" t="s">
        <v>145</v>
      </c>
      <c r="H2" s="432"/>
    </row>
    <row r="3" spans="1:13" ht="15.75" thickBot="1" x14ac:dyDescent="0.3">
      <c r="G3" s="433"/>
      <c r="H3" s="434"/>
    </row>
    <row r="5" spans="1:13" ht="60" x14ac:dyDescent="0.25">
      <c r="A5" s="419" t="s">
        <v>146</v>
      </c>
      <c r="B5" s="420"/>
      <c r="C5" s="421"/>
      <c r="D5" s="44" t="s">
        <v>147</v>
      </c>
      <c r="E5" s="45" t="s">
        <v>215</v>
      </c>
      <c r="F5" s="46" t="s">
        <v>216</v>
      </c>
      <c r="G5" s="422" t="s">
        <v>149</v>
      </c>
      <c r="H5" s="422"/>
      <c r="I5" s="422"/>
      <c r="J5" s="262" t="s">
        <v>150</v>
      </c>
      <c r="K5" s="262" t="s">
        <v>102</v>
      </c>
      <c r="L5" s="262" t="s">
        <v>151</v>
      </c>
      <c r="M5" s="47" t="s">
        <v>152</v>
      </c>
    </row>
    <row r="6" spans="1:13" x14ac:dyDescent="0.25">
      <c r="A6" s="48"/>
      <c r="B6" s="48"/>
      <c r="C6" s="48"/>
      <c r="D6" s="49"/>
      <c r="E6" s="48"/>
      <c r="F6" s="50">
        <f>ROUNDUP(I16,0)</f>
        <v>0</v>
      </c>
      <c r="G6" s="48" t="s">
        <v>149</v>
      </c>
      <c r="H6" s="221" t="s">
        <v>153</v>
      </c>
      <c r="I6" s="48"/>
      <c r="J6" s="48"/>
      <c r="K6" s="48"/>
      <c r="L6" s="48"/>
      <c r="M6" s="50" t="s">
        <v>154</v>
      </c>
    </row>
    <row r="7" spans="1:13" x14ac:dyDescent="0.25">
      <c r="A7" s="51">
        <v>2022</v>
      </c>
      <c r="B7" s="51" t="s">
        <v>155</v>
      </c>
      <c r="C7" s="52" t="s">
        <v>156</v>
      </c>
      <c r="D7" s="53">
        <v>0</v>
      </c>
      <c r="E7" s="54">
        <f>D7*39.43%</f>
        <v>0</v>
      </c>
      <c r="F7" s="53">
        <v>0</v>
      </c>
      <c r="G7" s="55" t="s">
        <v>157</v>
      </c>
      <c r="H7" s="56" t="s">
        <v>158</v>
      </c>
      <c r="I7" s="54">
        <f>'GRANT SUMMARY'!J5</f>
        <v>0</v>
      </c>
      <c r="J7" s="428">
        <f>SUM(I7:I10)</f>
        <v>0</v>
      </c>
      <c r="K7" s="428">
        <f>J7-L7</f>
        <v>0</v>
      </c>
      <c r="L7" s="428">
        <f>D7+D9</f>
        <v>0</v>
      </c>
      <c r="M7" s="57"/>
    </row>
    <row r="8" spans="1:13" x14ac:dyDescent="0.25">
      <c r="A8" s="51"/>
      <c r="B8" s="51" t="s">
        <v>159</v>
      </c>
      <c r="C8" s="52" t="s">
        <v>160</v>
      </c>
      <c r="D8" s="53">
        <v>0</v>
      </c>
      <c r="E8" s="58"/>
      <c r="F8" s="53">
        <v>0</v>
      </c>
      <c r="G8" s="55" t="s">
        <v>161</v>
      </c>
      <c r="H8" s="56" t="s">
        <v>158</v>
      </c>
      <c r="I8" s="54">
        <f>'GRANT SUMMARY'!J6</f>
        <v>0</v>
      </c>
      <c r="J8" s="429"/>
      <c r="K8" s="429"/>
      <c r="L8" s="429"/>
      <c r="M8" s="57"/>
    </row>
    <row r="9" spans="1:13" x14ac:dyDescent="0.25">
      <c r="A9" s="51"/>
      <c r="B9" s="51" t="s">
        <v>162</v>
      </c>
      <c r="C9" s="52" t="s">
        <v>163</v>
      </c>
      <c r="D9" s="53">
        <v>0</v>
      </c>
      <c r="E9" s="54">
        <f>D9*1.97%</f>
        <v>0</v>
      </c>
      <c r="F9" s="53">
        <v>0</v>
      </c>
      <c r="G9" s="55" t="s">
        <v>164</v>
      </c>
      <c r="H9" s="56" t="s">
        <v>158</v>
      </c>
      <c r="I9" s="54">
        <f>'GRANT SUMMARY'!J7</f>
        <v>0</v>
      </c>
      <c r="J9" s="429"/>
      <c r="K9" s="429"/>
      <c r="L9" s="429"/>
      <c r="M9" s="57"/>
    </row>
    <row r="10" spans="1:13" x14ac:dyDescent="0.25">
      <c r="A10" s="51"/>
      <c r="B10" s="51" t="s">
        <v>165</v>
      </c>
      <c r="C10" s="52" t="s">
        <v>166</v>
      </c>
      <c r="D10" s="59">
        <f>E22</f>
        <v>0</v>
      </c>
      <c r="E10" s="58"/>
      <c r="F10" s="53">
        <v>0</v>
      </c>
      <c r="G10" s="55" t="s">
        <v>167</v>
      </c>
      <c r="H10" s="56" t="s">
        <v>158</v>
      </c>
      <c r="I10" s="54">
        <f>'GRANT SUMMARY'!J8</f>
        <v>0</v>
      </c>
      <c r="J10" s="430"/>
      <c r="K10" s="430"/>
      <c r="L10" s="430"/>
      <c r="M10" s="57"/>
    </row>
    <row r="11" spans="1:13" x14ac:dyDescent="0.25">
      <c r="A11" s="51"/>
      <c r="B11" s="51" t="s">
        <v>168</v>
      </c>
      <c r="C11" s="52" t="s">
        <v>169</v>
      </c>
      <c r="D11" s="53">
        <v>0</v>
      </c>
      <c r="E11" s="58">
        <v>5</v>
      </c>
      <c r="F11" s="53">
        <v>0</v>
      </c>
      <c r="G11" s="55" t="s">
        <v>170</v>
      </c>
      <c r="H11" s="56" t="s">
        <v>165</v>
      </c>
      <c r="I11" s="54">
        <f>'GRANT SUMMARY'!J9</f>
        <v>0</v>
      </c>
      <c r="J11" s="90">
        <f>I11</f>
        <v>0</v>
      </c>
      <c r="K11" s="90">
        <f>L11-J11</f>
        <v>0</v>
      </c>
      <c r="L11" s="90">
        <f>D10</f>
        <v>0</v>
      </c>
      <c r="M11" s="57"/>
    </row>
    <row r="12" spans="1:13" x14ac:dyDescent="0.25">
      <c r="A12" s="51"/>
      <c r="B12" s="51" t="s">
        <v>174</v>
      </c>
      <c r="C12" s="52" t="s">
        <v>175</v>
      </c>
      <c r="D12" s="53">
        <v>0</v>
      </c>
      <c r="E12" s="58"/>
      <c r="F12" s="53">
        <v>0</v>
      </c>
      <c r="G12" s="55" t="s">
        <v>172</v>
      </c>
      <c r="H12" s="56" t="s">
        <v>173</v>
      </c>
      <c r="I12" s="54">
        <f>'GRANT SUMMARY'!J10</f>
        <v>0</v>
      </c>
      <c r="J12" s="90">
        <f t="shared" ref="J12:J17" si="0">I12</f>
        <v>0</v>
      </c>
      <c r="K12" s="90">
        <f t="shared" ref="K12:K17" si="1">L12-J12</f>
        <v>0</v>
      </c>
      <c r="L12" s="90">
        <f>D13+D15+D16</f>
        <v>0</v>
      </c>
      <c r="M12" s="57"/>
    </row>
    <row r="13" spans="1:13" ht="17.850000000000001" customHeight="1" x14ac:dyDescent="0.25">
      <c r="A13" s="51"/>
      <c r="B13" s="51" t="s">
        <v>178</v>
      </c>
      <c r="C13" s="52" t="s">
        <v>179</v>
      </c>
      <c r="D13" s="53">
        <v>0</v>
      </c>
      <c r="E13" s="58"/>
      <c r="F13" s="53">
        <v>0</v>
      </c>
      <c r="G13" s="61" t="s">
        <v>176</v>
      </c>
      <c r="H13" s="56" t="s">
        <v>177</v>
      </c>
      <c r="I13" s="54">
        <f>'GRANT SUMMARY'!J11</f>
        <v>0</v>
      </c>
      <c r="J13" s="90">
        <f t="shared" si="0"/>
        <v>0</v>
      </c>
      <c r="K13" s="90">
        <f t="shared" si="1"/>
        <v>0</v>
      </c>
      <c r="L13" s="90">
        <f>D11+D12+D17</f>
        <v>0</v>
      </c>
      <c r="M13" s="57"/>
    </row>
    <row r="14" spans="1:13" x14ac:dyDescent="0.25">
      <c r="A14" s="51"/>
      <c r="B14" s="51" t="s">
        <v>182</v>
      </c>
      <c r="C14" s="52" t="s">
        <v>83</v>
      </c>
      <c r="D14" s="53">
        <v>0</v>
      </c>
      <c r="E14" s="58"/>
      <c r="F14" s="58"/>
      <c r="G14" s="55" t="s">
        <v>180</v>
      </c>
      <c r="H14" s="56" t="s">
        <v>181</v>
      </c>
      <c r="I14" s="54">
        <f>'GRANT SUMMARY'!J12</f>
        <v>0</v>
      </c>
      <c r="J14" s="90">
        <f t="shared" si="0"/>
        <v>0</v>
      </c>
      <c r="K14" s="90">
        <f t="shared" si="1"/>
        <v>0</v>
      </c>
      <c r="L14" s="90">
        <f>D8</f>
        <v>0</v>
      </c>
      <c r="M14" s="57"/>
    </row>
    <row r="15" spans="1:13" x14ac:dyDescent="0.25">
      <c r="A15" s="51"/>
      <c r="B15" s="51" t="s">
        <v>185</v>
      </c>
      <c r="C15" s="52" t="s">
        <v>186</v>
      </c>
      <c r="D15" s="53">
        <v>0</v>
      </c>
      <c r="E15" s="58"/>
      <c r="F15" s="53">
        <v>0</v>
      </c>
      <c r="G15" s="55" t="s">
        <v>183</v>
      </c>
      <c r="H15" s="56" t="s">
        <v>184</v>
      </c>
      <c r="I15" s="54">
        <f>'GRANT SUMMARY'!J13</f>
        <v>0</v>
      </c>
      <c r="J15" s="90">
        <f t="shared" si="0"/>
        <v>0</v>
      </c>
      <c r="K15" s="90">
        <f t="shared" si="1"/>
        <v>0</v>
      </c>
      <c r="L15" s="90"/>
      <c r="M15" s="57"/>
    </row>
    <row r="16" spans="1:13" x14ac:dyDescent="0.25">
      <c r="A16" s="51"/>
      <c r="B16" s="51" t="s">
        <v>188</v>
      </c>
      <c r="C16" s="52" t="s">
        <v>189</v>
      </c>
      <c r="D16" s="53">
        <v>0</v>
      </c>
      <c r="E16" s="58"/>
      <c r="F16" s="53">
        <v>0</v>
      </c>
      <c r="G16" s="55" t="s">
        <v>187</v>
      </c>
      <c r="H16" s="56" t="s">
        <v>168</v>
      </c>
      <c r="I16" s="54">
        <f>'GRANT SUMMARY'!J14</f>
        <v>0</v>
      </c>
      <c r="J16" s="90">
        <f t="shared" si="0"/>
        <v>0</v>
      </c>
      <c r="K16" s="90">
        <f t="shared" si="1"/>
        <v>0</v>
      </c>
      <c r="L16" s="90"/>
      <c r="M16" s="57"/>
    </row>
    <row r="17" spans="1:13" x14ac:dyDescent="0.25">
      <c r="A17" s="51"/>
      <c r="B17" s="51" t="s">
        <v>192</v>
      </c>
      <c r="C17" s="52" t="s">
        <v>193</v>
      </c>
      <c r="D17" s="53">
        <v>0</v>
      </c>
      <c r="E17" s="58"/>
      <c r="F17" s="53">
        <v>0</v>
      </c>
      <c r="G17" s="55" t="s">
        <v>190</v>
      </c>
      <c r="H17" s="56" t="s">
        <v>191</v>
      </c>
      <c r="I17" s="54">
        <f>'GRANT SUMMARY'!J15</f>
        <v>0</v>
      </c>
      <c r="J17" s="90">
        <f t="shared" si="0"/>
        <v>0</v>
      </c>
      <c r="K17" s="90">
        <f t="shared" si="1"/>
        <v>0</v>
      </c>
      <c r="L17" s="90"/>
      <c r="M17" s="57"/>
    </row>
    <row r="18" spans="1:13" x14ac:dyDescent="0.25">
      <c r="A18" s="51"/>
      <c r="B18" s="63"/>
      <c r="C18" s="63"/>
      <c r="D18" s="53">
        <v>0</v>
      </c>
      <c r="E18" s="58"/>
      <c r="F18" s="53">
        <v>0</v>
      </c>
      <c r="G18" s="58"/>
      <c r="H18" s="62" t="s">
        <v>194</v>
      </c>
      <c r="I18" s="54">
        <f>SUM(I7:I17)</f>
        <v>0</v>
      </c>
      <c r="J18" s="54">
        <f>SUM(J7:J17)</f>
        <v>0</v>
      </c>
      <c r="K18" s="54">
        <f>SUM(K7:K17)</f>
        <v>0</v>
      </c>
      <c r="L18" s="54">
        <f>SUM(L7:L17)</f>
        <v>0</v>
      </c>
      <c r="M18" s="58"/>
    </row>
    <row r="19" spans="1:13" ht="15.75" thickBot="1" x14ac:dyDescent="0.3">
      <c r="A19" s="51"/>
      <c r="B19" s="63"/>
      <c r="C19" s="63"/>
      <c r="D19" s="53">
        <v>0</v>
      </c>
      <c r="E19" s="58"/>
      <c r="F19" s="53">
        <v>0</v>
      </c>
    </row>
    <row r="20" spans="1:13" ht="15.75" thickBot="1" x14ac:dyDescent="0.3">
      <c r="A20" s="51"/>
      <c r="B20" s="63"/>
      <c r="C20" s="63"/>
      <c r="D20" s="53">
        <v>0</v>
      </c>
      <c r="E20" s="58"/>
      <c r="F20" s="53">
        <v>0</v>
      </c>
      <c r="G20" s="64" t="s">
        <v>196</v>
      </c>
      <c r="H20" s="424" t="s">
        <v>197</v>
      </c>
      <c r="I20" s="425"/>
      <c r="J20" s="85"/>
      <c r="K20" s="85"/>
      <c r="L20" s="85"/>
    </row>
    <row r="21" spans="1:13" x14ac:dyDescent="0.25">
      <c r="A21" s="51"/>
      <c r="B21" s="63"/>
      <c r="C21" s="63"/>
      <c r="D21" s="53">
        <v>0</v>
      </c>
      <c r="E21" s="58"/>
      <c r="F21" s="53">
        <v>0</v>
      </c>
      <c r="G21" s="65" t="s">
        <v>198</v>
      </c>
      <c r="H21" s="426" t="s">
        <v>199</v>
      </c>
      <c r="I21" s="427"/>
      <c r="J21" s="86"/>
      <c r="K21" s="86"/>
      <c r="L21" s="86"/>
    </row>
    <row r="22" spans="1:13" ht="15.75" thickBot="1" x14ac:dyDescent="0.3">
      <c r="A22" s="51"/>
      <c r="B22" s="51"/>
      <c r="C22" s="52" t="s">
        <v>194</v>
      </c>
      <c r="D22" s="69">
        <f>SUM(D7:D21)</f>
        <v>0</v>
      </c>
      <c r="E22" s="54">
        <f>ROUNDUP(E7+E9,0)</f>
        <v>0</v>
      </c>
      <c r="F22" s="54">
        <f>SUM(F7:F21)</f>
        <v>0</v>
      </c>
      <c r="G22" s="65" t="s">
        <v>202</v>
      </c>
      <c r="H22" s="66" t="s">
        <v>203</v>
      </c>
      <c r="I22" s="67"/>
      <c r="J22" s="86"/>
      <c r="K22" s="86"/>
      <c r="L22" s="86"/>
    </row>
    <row r="23" spans="1:13" ht="15.75" thickBot="1" x14ac:dyDescent="0.3">
      <c r="A23" s="58"/>
      <c r="B23" s="58"/>
      <c r="C23" s="58"/>
      <c r="D23" s="58"/>
      <c r="E23" s="58"/>
      <c r="F23" s="58"/>
      <c r="G23" s="68" t="s">
        <v>206</v>
      </c>
    </row>
    <row r="24" spans="1:13" x14ac:dyDescent="0.25">
      <c r="C24" s="78" t="s">
        <v>209</v>
      </c>
      <c r="D24" s="79">
        <f>D22</f>
        <v>0</v>
      </c>
    </row>
    <row r="25" spans="1:13" ht="15.75" thickBot="1" x14ac:dyDescent="0.3">
      <c r="C25" s="80" t="s">
        <v>211</v>
      </c>
      <c r="D25" s="81">
        <f>I18</f>
        <v>0</v>
      </c>
    </row>
    <row r="26" spans="1:13" ht="15.75" thickBot="1" x14ac:dyDescent="0.3">
      <c r="C26" s="82" t="s">
        <v>213</v>
      </c>
      <c r="D26" s="83">
        <f>D24-D25</f>
        <v>0</v>
      </c>
    </row>
    <row r="28" spans="1:13" x14ac:dyDescent="0.25">
      <c r="E28" s="21"/>
      <c r="F28" s="84"/>
    </row>
    <row r="32" spans="1:13" x14ac:dyDescent="0.25">
      <c r="C32">
        <f>37.53+1.97</f>
        <v>39.5</v>
      </c>
    </row>
  </sheetData>
  <sheetProtection algorithmName="SHA-512" hashValue="CbL4r/mpW3A0s0lXaMAOSH5brglLDfQNBZrmhXwS6hzGP9QP950tsLmC7uGpyGJgVprykmRq7s/1+GC7S0bEuA==" saltValue="U/xTmj3tYEGD5H3uZ6EEzg==" spinCount="100000" sheet="1" objects="1" scenarios="1"/>
  <mergeCells count="8">
    <mergeCell ref="L7:L10"/>
    <mergeCell ref="H20:I20"/>
    <mergeCell ref="H21:I21"/>
    <mergeCell ref="G2:H3"/>
    <mergeCell ref="A5:C5"/>
    <mergeCell ref="G5:I5"/>
    <mergeCell ref="J7:J10"/>
    <mergeCell ref="K7:K10"/>
  </mergeCells>
  <conditionalFormatting sqref="C26">
    <cfRule type="cellIs" dxfId="23" priority="10" operator="lessThan">
      <formula>-1</formula>
    </cfRule>
  </conditionalFormatting>
  <conditionalFormatting sqref="D26">
    <cfRule type="cellIs" dxfId="22" priority="8" operator="lessThan">
      <formula>-1</formula>
    </cfRule>
    <cfRule type="cellIs" dxfId="21" priority="9" operator="lessThan">
      <formula>-93550</formula>
    </cfRule>
  </conditionalFormatting>
  <conditionalFormatting sqref="B18:C21">
    <cfRule type="expression" dxfId="20" priority="7">
      <formula>AND(#REF!&gt;0, B18="Select One")</formula>
    </cfRule>
  </conditionalFormatting>
  <conditionalFormatting sqref="D10">
    <cfRule type="expression" dxfId="19" priority="5">
      <formula>AND(B10&gt;0, D10="Select One")</formula>
    </cfRule>
  </conditionalFormatting>
  <conditionalFormatting sqref="D10">
    <cfRule type="expression" dxfId="18" priority="6" stopIfTrue="1">
      <formula>AND($P10&gt;0,#REF!="")</formula>
    </cfRule>
  </conditionalFormatting>
  <conditionalFormatting sqref="D6">
    <cfRule type="expression" dxfId="17" priority="3">
      <formula>AND(B6&gt;0, D6="Select One")</formula>
    </cfRule>
  </conditionalFormatting>
  <conditionalFormatting sqref="D6">
    <cfRule type="expression" dxfId="16" priority="4" stopIfTrue="1">
      <formula>AND($P6&gt;0,#REF!="")</formula>
    </cfRule>
  </conditionalFormatting>
  <conditionalFormatting sqref="D5">
    <cfRule type="expression" dxfId="15" priority="1">
      <formula>AND(B5&gt;0, D5="Select One")</formula>
    </cfRule>
  </conditionalFormatting>
  <conditionalFormatting sqref="D5">
    <cfRule type="expression" dxfId="14" priority="2" stopIfTrue="1">
      <formula>AND($P5&gt;0,#REF!="")</formula>
    </cfRule>
  </conditionalFormatting>
  <conditionalFormatting sqref="C18:C21">
    <cfRule type="expression" dxfId="13" priority="11">
      <formula>AND(A20&gt;0, C18="")</formula>
    </cfRule>
  </conditionalFormatting>
  <conditionalFormatting sqref="B18:B21">
    <cfRule type="expression" dxfId="12" priority="12">
      <formula>AND(#REF!&gt;0, B18="")</formula>
    </cfRule>
  </conditionalFormatting>
  <hyperlinks>
    <hyperlink ref="E5" r:id="rId1" display="https://www.macomptroller.org/fiscal-year-updates" xr:uid="{00000000-0004-0000-1600-000000000000}"/>
    <hyperlink ref="G2" r:id="rId2" display="Expenditure Classification Handbook" xr:uid="{00000000-0004-0000-1600-000001000000}"/>
  </hyperlinks>
  <pageMargins left="0.7" right="0.7" top="0.75" bottom="0.75" header="0.3" footer="0.3"/>
  <pageSetup orientation="portrait" horizontalDpi="1200" verticalDpi="120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Viscovich, Melissa B. (DESE)</DisplayName>
        <AccountId>27</AccountId>
        <AccountType/>
      </UserInfo>
      <UserInfo>
        <DisplayName>Stevens-Carter, Wyvonne (DESE)</DisplayName>
        <AccountId>18</AccountId>
        <AccountType/>
      </UserInfo>
      <UserInfo>
        <DisplayName>Maguire, Toby (DESE)</DisplayName>
        <AccountId>17</AccountId>
        <AccountType/>
      </UserInfo>
      <UserInfo>
        <DisplayName>Conway, Jolanta (DESE)</DisplayName>
        <AccountId>31</AccountId>
        <AccountType/>
      </UserInfo>
      <UserInfo>
        <DisplayName>Kalchbrenner, Derek (DESE)</DisplayName>
        <AccountId>33</AccountId>
        <AccountType/>
      </UserInfo>
      <UserInfo>
        <DisplayName>Jurigian, Paula  (DESE)</DisplayName>
        <AccountId>20</AccountId>
        <AccountType/>
      </UserInfo>
      <UserInfo>
        <DisplayName>Pope, Barbara (DESE)</DisplayName>
        <AccountId>40</AccountId>
        <AccountType/>
      </UserInfo>
      <UserInfo>
        <DisplayName>Smith-Nwachuku, Joeatta K. (DESE)</DisplayName>
        <AccountId>183</AccountId>
        <AccountType/>
      </UserInfo>
    </SharedWithUsers>
    <Count xmlns="9324d023-3849-46fe-9182-6ce950756bea" xsi:nil="true"/>
  </documentManagement>
</p:properties>
</file>

<file path=customXml/itemProps1.xml><?xml version="1.0" encoding="utf-8"?>
<ds:datastoreItem xmlns:ds="http://schemas.openxmlformats.org/officeDocument/2006/customXml" ds:itemID="{CF6BFBE7-7F22-4133-80F9-5A9DB5052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1A45D-1C64-4FF3-81C5-DD0F76BB4435}">
  <ds:schemaRefs>
    <ds:schemaRef ds:uri="http://schemas.microsoft.com/sharepoint/v3/contenttype/forms"/>
  </ds:schemaRefs>
</ds:datastoreItem>
</file>

<file path=customXml/itemProps3.xml><?xml version="1.0" encoding="utf-8"?>
<ds:datastoreItem xmlns:ds="http://schemas.openxmlformats.org/officeDocument/2006/customXml" ds:itemID="{A4EB99DE-017A-4CA8-BE1D-4C5A6D23C9C2}">
  <ds:schemaRefs>
    <ds:schemaRef ds:uri="http://purl.org/dc/dcmitype/"/>
    <ds:schemaRef ds:uri="http://purl.org/dc/elements/1.1/"/>
    <ds:schemaRef ds:uri="http://schemas.microsoft.com/office/2006/metadata/properties"/>
    <ds:schemaRef ds:uri="9324d023-3849-46fe-9182-6ce950756bea"/>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vt:lpstr>
      <vt:lpstr>MassSTEP Class Plan</vt:lpstr>
      <vt:lpstr>MassSTEP Budget</vt:lpstr>
      <vt:lpstr> MassSTEP Sub Budget</vt:lpstr>
      <vt:lpstr> Match Budget</vt:lpstr>
      <vt:lpstr> Match Sub Budget</vt:lpstr>
      <vt:lpstr>GRANT SUMMARY</vt:lpstr>
      <vt:lpstr>College Fed &amp; State ISA X-Walk </vt:lpstr>
      <vt:lpstr>State Grant - ISA crosswalk</vt:lpstr>
      <vt:lpstr>Federal Grant - ISA crosswalk</vt:lpstr>
      <vt:lpstr>Indirect Cost Calculator</vt:lpstr>
      <vt:lpstr>DROP-DOWNS</vt:lpstr>
      <vt:lpstr>'DROP-DOWNS'!ABE_2</vt:lpstr>
      <vt:lpstr>'DROP-DOWNS'!IET_2</vt:lpstr>
      <vt:lpstr>'GRANT SUMMARY'!Print_Titles</vt:lpstr>
      <vt:lpstr>'MassSTEP Class Plan'!Print_Titles</vt:lpstr>
      <vt:lpstr>'DROP-DOWNS'!Select_Core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671/661/359 MassSTEP Implementation Part II</dc:title>
  <dc:subject/>
  <dc:creator>DESE</dc:creator>
  <cp:keywords/>
  <dc:description/>
  <cp:lastModifiedBy>Zou, Dong (EOE)</cp:lastModifiedBy>
  <cp:revision/>
  <dcterms:created xsi:type="dcterms:W3CDTF">2015-09-27T21:20:20Z</dcterms:created>
  <dcterms:modified xsi:type="dcterms:W3CDTF">2023-01-11T16:26:13Z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2023 12:00AM</vt:lpwstr>
  </property>
</Properties>
</file>