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55070\"/>
    </mc:Choice>
  </mc:AlternateContent>
  <xr:revisionPtr revIDLastSave="0" documentId="13_ncr:1_{ABD69B9B-1BD1-4CB9-8668-DD56358AAE89}" xr6:coauthVersionLast="45" xr6:coauthVersionMax="47" xr10:uidLastSave="{00000000-0000-0000-0000-000000000000}"/>
  <bookViews>
    <workbookView xWindow="-120" yWindow="-120" windowWidth="29040" windowHeight="15840" tabRatio="909" xr2:uid="{00000000-000D-0000-FFFF-FFFF00000000}"/>
  </bookViews>
  <sheets>
    <sheet name="Cover" sheetId="81" r:id="rId1"/>
    <sheet name="Transition to College" sheetId="77" r:id="rId2"/>
    <sheet name="College Support Services" sheetId="184" r:id="rId3"/>
    <sheet name=" Match Budget" sheetId="183" r:id="rId4"/>
    <sheet name="Summary" sheetId="190" r:id="rId5"/>
    <sheet name="Budget Analysis" sheetId="78" r:id="rId6"/>
    <sheet name="DROP-DOWNS" sheetId="7" state="hidden" r:id="rId7"/>
    <sheet name="Indirect Cost Calculator" sheetId="47" state="hidden" r:id="rId8"/>
  </sheets>
  <externalReferences>
    <externalReference r:id="rId9"/>
    <externalReference r:id="rId10"/>
    <externalReference r:id="rId11"/>
    <externalReference r:id="rId12"/>
    <externalReference r:id="rId13"/>
    <externalReference r:id="rId14"/>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3">#REF!</definedName>
    <definedName name="IET_CLASS_PLAM" localSheetId="5">#REF!</definedName>
    <definedName name="IET_CLASS_PLAM" localSheetId="2">#REF!</definedName>
    <definedName name="IET_CLASS_PLAM" localSheetId="4">#REF!</definedName>
    <definedName name="IET_CLASS_PLAM" localSheetId="1">#REF!</definedName>
    <definedName name="IET_CLASS_PLAM">#REF!</definedName>
    <definedName name="IET_CLASS_PLAN">#REF!</definedName>
    <definedName name="InstrSal">[1]dropdowns!$B$7:$B$18</definedName>
    <definedName name="Math">fruits</definedName>
    <definedName name="Months">'DROP-DOWNS'!$H$1:$H$13</definedName>
    <definedName name="my_fund" localSheetId="3">#REF!</definedName>
    <definedName name="my_fund" localSheetId="5">#REF!</definedName>
    <definedName name="my_fund" localSheetId="2">#REF!</definedName>
    <definedName name="my_fund" localSheetId="4">#REF!</definedName>
    <definedName name="my_fund" localSheetId="1">#REF!</definedName>
    <definedName name="my_fund">#REF!</definedName>
    <definedName name="Other">[1]dropdowns!$B$58:$B$70</definedName>
    <definedName name="ParentInvolvement" localSheetId="3">'[4]770 Form 1'!#REF!</definedName>
    <definedName name="ParentInvolvement" localSheetId="5">'[4]770 Form 1'!#REF!</definedName>
    <definedName name="ParentInvolvement" localSheetId="2">'[4]770 Form 1'!#REF!</definedName>
    <definedName name="ParentInvolvement" localSheetId="4">'[4]770 Form 1'!#REF!</definedName>
    <definedName name="ParentInvolvement" localSheetId="1">'[4]770 Form 1'!#REF!</definedName>
    <definedName name="ParentInvolvement">'[4]770 Form 1'!#REF!</definedName>
    <definedName name="ParentInvperSchl" localSheetId="3">'[4]770 Form 1'!#REF!</definedName>
    <definedName name="ParentInvperSchl" localSheetId="5">'[4]770 Form 1'!#REF!</definedName>
    <definedName name="ParentInvperSchl" localSheetId="2">'[4]770 Form 1'!#REF!</definedName>
    <definedName name="ParentInvperSchl" localSheetId="4">'[4]770 Form 1'!#REF!</definedName>
    <definedName name="ParentInvperSchl" localSheetId="1">'[4]770 Form 1'!#REF!</definedName>
    <definedName name="ParentInvperSchl">'[4]770 Form 1'!#REF!</definedName>
    <definedName name="Primary240">[1]dropdowns!$C$2:$C$17</definedName>
    <definedName name="_xlnm.Print_Area" localSheetId="7" xml:space="preserve">                                      'Indirect Cost Calculator'!$A$1:$E$31</definedName>
    <definedName name="_xlnm.Print_Titles" localSheetId="5">'Budget Analysis'!#REF!</definedName>
    <definedName name="Range" localSheetId="3">#REF!</definedName>
    <definedName name="Range" localSheetId="5">#REF!</definedName>
    <definedName name="Range" localSheetId="2">#REF!</definedName>
    <definedName name="Range" localSheetId="4">#REF!</definedName>
    <definedName name="Range" localSheetId="1">#REF!</definedName>
    <definedName name="Range">#REF!</definedName>
    <definedName name="Range1" localSheetId="3">#REF!</definedName>
    <definedName name="Range1" localSheetId="5">#REF!</definedName>
    <definedName name="Range1" localSheetId="2">#REF!</definedName>
    <definedName name="Range1" localSheetId="4">#REF!</definedName>
    <definedName name="Range1" localSheetId="1">#REF!</definedName>
    <definedName name="Range1">#REF!</definedName>
    <definedName name="RESERVATIONS" localSheetId="3">#REF!</definedName>
    <definedName name="RESERVATIONS" localSheetId="5">#REF!</definedName>
    <definedName name="RESERVATIONS" localSheetId="2">#REF!</definedName>
    <definedName name="RESERVATIONS" localSheetId="4">#REF!</definedName>
    <definedName name="RESERVATIONS" localSheetId="1">#REF!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3">'[4]770 Form 1'!#REF!</definedName>
    <definedName name="T" localSheetId="5">'[4]770 Form 1'!#REF!</definedName>
    <definedName name="T" localSheetId="2">'[4]770 Form 1'!#REF!</definedName>
    <definedName name="T" localSheetId="4">'[4]770 Form 1'!#REF!</definedName>
    <definedName name="T" localSheetId="1">'[4]770 Form 1'!#REF!</definedName>
    <definedName name="T">'[4]770 Form 1'!#REF!</definedName>
    <definedName name="test" localSheetId="3">#REF!</definedName>
    <definedName name="test" localSheetId="5">#REF!</definedName>
    <definedName name="test" localSheetId="2">#REF!</definedName>
    <definedName name="test" localSheetId="4">#REF!</definedName>
    <definedName name="test" localSheetId="1">#REF!</definedName>
    <definedName name="test">#REF!</definedName>
    <definedName name="Test1" localSheetId="3">#REF!</definedName>
    <definedName name="Test1" localSheetId="5">#REF!</definedName>
    <definedName name="Test1" localSheetId="2">#REF!</definedName>
    <definedName name="Test1" localSheetId="4">#REF!</definedName>
    <definedName name="Test1" localSheetId="1">#REF!</definedName>
    <definedName name="Test1">#REF!</definedName>
    <definedName name="TitleI" localSheetId="3">#REF!</definedName>
    <definedName name="TitleI" localSheetId="5">#REF!</definedName>
    <definedName name="TitleI" localSheetId="2">#REF!</definedName>
    <definedName name="TitleI" localSheetId="4">#REF!</definedName>
    <definedName name="TitleI" localSheetId="1">#REF!</definedName>
    <definedName name="TitleI">#REF!</definedName>
    <definedName name="TitleIIA" localSheetId="3">#REF!</definedName>
    <definedName name="TitleIIA" localSheetId="5">#REF!</definedName>
    <definedName name="TitleIIA" localSheetId="2">#REF!</definedName>
    <definedName name="TitleIIA" localSheetId="4">#REF!</definedName>
    <definedName name="TitleIIA" localSheetId="1">#REF!</definedName>
    <definedName name="TitleIIA">#REF!</definedName>
    <definedName name="TitleIID" localSheetId="3">#REF!</definedName>
    <definedName name="TitleIID" localSheetId="5">#REF!</definedName>
    <definedName name="TitleIID" localSheetId="2">#REF!</definedName>
    <definedName name="TitleIID" localSheetId="4">#REF!</definedName>
    <definedName name="TitleIID" localSheetId="1">#REF!</definedName>
    <definedName name="TitleIID">#REF!</definedName>
    <definedName name="TitleIII" localSheetId="3">#REF!</definedName>
    <definedName name="TitleIII" localSheetId="5">#REF!</definedName>
    <definedName name="TitleIII" localSheetId="2">#REF!</definedName>
    <definedName name="TitleIII" localSheetId="4">#REF!</definedName>
    <definedName name="TitleIII" localSheetId="1">#REF!</definedName>
    <definedName name="TitleIII">#REF!</definedName>
    <definedName name="TitleIV" localSheetId="3">#REF!</definedName>
    <definedName name="TitleIV" localSheetId="5">#REF!</definedName>
    <definedName name="TitleIV" localSheetId="2">#REF!</definedName>
    <definedName name="TitleIV" localSheetId="4">#REF!</definedName>
    <definedName name="TitleIV" localSheetId="1">#REF!</definedName>
    <definedName name="TitleIV">#REF!</definedName>
    <definedName name="TitleV" localSheetId="3">#REF!</definedName>
    <definedName name="TitleV" localSheetId="5">#REF!</definedName>
    <definedName name="TitleV" localSheetId="2">#REF!</definedName>
    <definedName name="TitleV" localSheetId="4">#REF!</definedName>
    <definedName name="TitleV" localSheetId="1">#REF!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8" l="1"/>
  <c r="E124" i="77"/>
  <c r="R74" i="77" l="1"/>
  <c r="V69" i="77"/>
  <c r="R69" i="77"/>
  <c r="W69" i="77" s="1"/>
  <c r="H69" i="77"/>
  <c r="E69" i="77"/>
  <c r="U69" i="77" s="1"/>
  <c r="B2" i="78"/>
  <c r="B2" i="183"/>
  <c r="R92" i="184"/>
  <c r="R91" i="184"/>
  <c r="R90" i="184"/>
  <c r="R89" i="184"/>
  <c r="R88" i="184"/>
  <c r="R87" i="184"/>
  <c r="R86" i="184"/>
  <c r="R92" i="77"/>
  <c r="R91" i="77"/>
  <c r="R90" i="77"/>
  <c r="R89" i="77"/>
  <c r="R88" i="77"/>
  <c r="R87" i="77"/>
  <c r="R86" i="77"/>
  <c r="R15" i="77"/>
  <c r="Q15" i="77" s="1"/>
  <c r="R14" i="77"/>
  <c r="Q14" i="77" s="1"/>
  <c r="R13" i="77"/>
  <c r="Q13" i="77" s="1"/>
  <c r="R12" i="77"/>
  <c r="Q12" i="77" s="1"/>
  <c r="J16" i="78"/>
  <c r="C48" i="190"/>
  <c r="R116" i="184"/>
  <c r="X116" i="184" s="1"/>
  <c r="X112" i="184"/>
  <c r="O105" i="184"/>
  <c r="U105" i="184" s="1"/>
  <c r="Q16" i="77" l="1"/>
  <c r="C52" i="190"/>
  <c r="E129" i="184"/>
  <c r="J18" i="78"/>
  <c r="G110" i="184"/>
  <c r="F129" i="184"/>
  <c r="B2" i="190"/>
  <c r="C47" i="190"/>
  <c r="C49" i="190" s="1"/>
  <c r="I49" i="190" s="1"/>
  <c r="B2" i="184"/>
  <c r="H72" i="77"/>
  <c r="E72" i="77"/>
  <c r="H71" i="77"/>
  <c r="E71" i="77"/>
  <c r="H70" i="77"/>
  <c r="E70" i="77"/>
  <c r="H88" i="184"/>
  <c r="E88" i="184"/>
  <c r="B2" i="77"/>
  <c r="F49" i="190" l="1"/>
  <c r="V73" i="77" l="1"/>
  <c r="V71" i="77"/>
  <c r="V70" i="77"/>
  <c r="U70" i="77"/>
  <c r="R102" i="184"/>
  <c r="E101" i="184"/>
  <c r="E100" i="184"/>
  <c r="E99" i="184"/>
  <c r="E98" i="184"/>
  <c r="E97" i="184"/>
  <c r="E96" i="184"/>
  <c r="U92" i="184"/>
  <c r="H92" i="184"/>
  <c r="E92" i="184"/>
  <c r="D92" i="184"/>
  <c r="U91" i="184"/>
  <c r="H91" i="184"/>
  <c r="E91" i="184"/>
  <c r="U90" i="184"/>
  <c r="H90" i="184"/>
  <c r="E90" i="184"/>
  <c r="U89" i="184"/>
  <c r="H89" i="184"/>
  <c r="E89" i="184"/>
  <c r="U88" i="184"/>
  <c r="U87" i="184"/>
  <c r="H87" i="184"/>
  <c r="E87" i="184"/>
  <c r="U86" i="184"/>
  <c r="H86" i="184"/>
  <c r="E86" i="184"/>
  <c r="R83" i="184"/>
  <c r="E82" i="184"/>
  <c r="E81" i="184"/>
  <c r="E80" i="184"/>
  <c r="E79" i="184"/>
  <c r="E78" i="184"/>
  <c r="E77" i="184"/>
  <c r="W73" i="184"/>
  <c r="V73" i="184"/>
  <c r="U73" i="184"/>
  <c r="R73" i="184"/>
  <c r="W72" i="184"/>
  <c r="V72" i="184"/>
  <c r="U72" i="184"/>
  <c r="R72" i="184"/>
  <c r="W71" i="184"/>
  <c r="V71" i="184"/>
  <c r="U71" i="184"/>
  <c r="R71" i="184"/>
  <c r="W70" i="184"/>
  <c r="V70" i="184"/>
  <c r="U70" i="184"/>
  <c r="R70" i="184"/>
  <c r="W69" i="184"/>
  <c r="V69" i="184"/>
  <c r="U69" i="184"/>
  <c r="U74" i="184" s="1"/>
  <c r="R69" i="184"/>
  <c r="R57" i="184"/>
  <c r="E123"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s="1"/>
  <c r="V31" i="184" s="1"/>
  <c r="P31" i="184"/>
  <c r="R30" i="184"/>
  <c r="Q30" i="184" s="1"/>
  <c r="V30" i="184" s="1"/>
  <c r="P30" i="184"/>
  <c r="R29" i="184"/>
  <c r="Q29" i="184" s="1"/>
  <c r="V29" i="184" s="1"/>
  <c r="P29" i="184"/>
  <c r="R28" i="184"/>
  <c r="Q28" i="184" s="1"/>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R116" i="183"/>
  <c r="X112" i="183"/>
  <c r="O105" i="183"/>
  <c r="U105" i="183" s="1"/>
  <c r="R102" i="183"/>
  <c r="X102" i="183" s="1"/>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R83" i="183"/>
  <c r="X83" i="183" s="1"/>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E126" i="183" s="1"/>
  <c r="F126" i="183" s="1"/>
  <c r="H71" i="183"/>
  <c r="E71" i="183"/>
  <c r="W70" i="183"/>
  <c r="V70" i="183"/>
  <c r="U70" i="183"/>
  <c r="R70" i="183"/>
  <c r="E125" i="183" s="1"/>
  <c r="F125" i="183" s="1"/>
  <c r="H70" i="183"/>
  <c r="E70" i="183"/>
  <c r="W69" i="183"/>
  <c r="V69" i="183"/>
  <c r="U69" i="183"/>
  <c r="U74" i="183" s="1"/>
  <c r="R69" i="183"/>
  <c r="E124" i="183" s="1"/>
  <c r="F124" i="183" s="1"/>
  <c r="H69" i="183"/>
  <c r="E69" i="183"/>
  <c r="R57" i="183"/>
  <c r="X57" i="183" s="1"/>
  <c r="R51" i="183"/>
  <c r="Q51" i="183" s="1"/>
  <c r="V51" i="183" s="1"/>
  <c r="P51" i="183"/>
  <c r="R50" i="183"/>
  <c r="Q50" i="183" s="1"/>
  <c r="V50" i="183" s="1"/>
  <c r="P50" i="183"/>
  <c r="R49" i="183"/>
  <c r="Q49" i="183" s="1"/>
  <c r="V49" i="183" s="1"/>
  <c r="P49" i="183"/>
  <c r="R48" i="183"/>
  <c r="Q48" i="183" s="1"/>
  <c r="V48" i="183" s="1"/>
  <c r="P48" i="183"/>
  <c r="R47" i="183"/>
  <c r="P47" i="183"/>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R19" i="183"/>
  <c r="Q19" i="183" s="1"/>
  <c r="P19" i="183"/>
  <c r="R15" i="183"/>
  <c r="Q15" i="183" s="1"/>
  <c r="V15" i="183" s="1"/>
  <c r="P15" i="183"/>
  <c r="R14" i="183"/>
  <c r="Q14" i="183" s="1"/>
  <c r="V14" i="183" s="1"/>
  <c r="P14" i="183"/>
  <c r="R13" i="183"/>
  <c r="Q13" i="183" s="1"/>
  <c r="V13" i="183" s="1"/>
  <c r="P13" i="183"/>
  <c r="R12" i="183"/>
  <c r="Q12" i="183" s="1"/>
  <c r="Q16" i="183" s="1"/>
  <c r="P12" i="183"/>
  <c r="F6" i="183"/>
  <c r="B6" i="183"/>
  <c r="R73" i="77"/>
  <c r="R72" i="77"/>
  <c r="R71" i="77"/>
  <c r="R70" i="77"/>
  <c r="W71" i="77" l="1"/>
  <c r="E126" i="77"/>
  <c r="F126" i="77" s="1"/>
  <c r="W70" i="77"/>
  <c r="E125" i="77"/>
  <c r="F125" i="77" s="1"/>
  <c r="W73" i="77"/>
  <c r="E128" i="77"/>
  <c r="F128" i="77" s="1"/>
  <c r="W72" i="77"/>
  <c r="E127" i="77"/>
  <c r="F127" i="77" s="1"/>
  <c r="E124" i="184"/>
  <c r="E126" i="184"/>
  <c r="F126" i="184" s="1"/>
  <c r="E128" i="184"/>
  <c r="F128" i="184" s="1"/>
  <c r="X57" i="184"/>
  <c r="F123" i="184"/>
  <c r="C24" i="190"/>
  <c r="X83" i="184"/>
  <c r="C36" i="190"/>
  <c r="E125" i="184"/>
  <c r="F125" i="184" s="1"/>
  <c r="E127" i="184"/>
  <c r="F127" i="184" s="1"/>
  <c r="J14" i="78"/>
  <c r="C44" i="190"/>
  <c r="R52" i="183"/>
  <c r="X52" i="183" s="1"/>
  <c r="P44" i="183"/>
  <c r="P52" i="183"/>
  <c r="Q47" i="183"/>
  <c r="V47" i="183" s="1"/>
  <c r="P16" i="183"/>
  <c r="R16" i="183"/>
  <c r="X16" i="183" s="1"/>
  <c r="P16" i="184"/>
  <c r="P52" i="184"/>
  <c r="U93" i="184"/>
  <c r="R52" i="184"/>
  <c r="R44" i="184"/>
  <c r="P44" i="184"/>
  <c r="R93" i="184"/>
  <c r="Q16" i="184"/>
  <c r="R60" i="184" s="1"/>
  <c r="V12" i="184"/>
  <c r="Q44" i="184"/>
  <c r="R62" i="184" s="1"/>
  <c r="Q52" i="184"/>
  <c r="R64" i="184" s="1"/>
  <c r="R16" i="184"/>
  <c r="C12" i="190" s="1"/>
  <c r="R74" i="184"/>
  <c r="X102" i="184"/>
  <c r="U93" i="183"/>
  <c r="R93" i="183"/>
  <c r="X93" i="183" s="1"/>
  <c r="F129" i="183"/>
  <c r="V19" i="183"/>
  <c r="Q44" i="183"/>
  <c r="R62" i="183" s="1"/>
  <c r="R60" i="183"/>
  <c r="V12" i="183"/>
  <c r="R44" i="183"/>
  <c r="X116" i="183"/>
  <c r="R74" i="183"/>
  <c r="X74" i="183" s="1"/>
  <c r="F123" i="183"/>
  <c r="H92" i="77"/>
  <c r="E92" i="77"/>
  <c r="H91" i="77"/>
  <c r="E91" i="77"/>
  <c r="H90" i="77"/>
  <c r="E90" i="77"/>
  <c r="H89" i="77"/>
  <c r="E89" i="77"/>
  <c r="H88" i="77"/>
  <c r="E88" i="77"/>
  <c r="H87" i="77"/>
  <c r="E87" i="77"/>
  <c r="H86" i="77"/>
  <c r="E86" i="77"/>
  <c r="H73" i="77"/>
  <c r="E73" i="77"/>
  <c r="U73" i="77" s="1"/>
  <c r="U71" i="77"/>
  <c r="R66" i="184" l="1"/>
  <c r="F124" i="184"/>
  <c r="G109" i="184" s="1"/>
  <c r="X93" i="184"/>
  <c r="C40" i="190"/>
  <c r="X44" i="184"/>
  <c r="C16" i="190"/>
  <c r="X52" i="184"/>
  <c r="C20" i="190"/>
  <c r="V119" i="184"/>
  <c r="J12" i="78"/>
  <c r="G108" i="184"/>
  <c r="X74" i="184"/>
  <c r="C32" i="190"/>
  <c r="Q52" i="183"/>
  <c r="R64" i="183" s="1"/>
  <c r="R66" i="183" s="1"/>
  <c r="X66" i="183" s="1"/>
  <c r="U52" i="184"/>
  <c r="J10" i="78" s="1"/>
  <c r="V72" i="77"/>
  <c r="U72" i="77"/>
  <c r="X16" i="184"/>
  <c r="U16" i="184"/>
  <c r="U44" i="184"/>
  <c r="F130" i="183"/>
  <c r="X44" i="183"/>
  <c r="U44" i="183"/>
  <c r="U16" i="183"/>
  <c r="O105" i="77"/>
  <c r="B6" i="77"/>
  <c r="F6" i="77"/>
  <c r="D11" i="47" l="1" a="1"/>
  <c r="D11" i="47" s="1"/>
  <c r="V119" i="183"/>
  <c r="O106" i="183"/>
  <c r="O107" i="183" s="1"/>
  <c r="F130" i="184"/>
  <c r="O106" i="184" s="1"/>
  <c r="O107" i="184" s="1"/>
  <c r="X66" i="184"/>
  <c r="C28" i="190"/>
  <c r="C56" i="190" s="1"/>
  <c r="R118" i="184"/>
  <c r="J8" i="78"/>
  <c r="R118" i="183"/>
  <c r="U52" i="183"/>
  <c r="R116" i="77"/>
  <c r="R102" i="77"/>
  <c r="C43" i="190" s="1"/>
  <c r="C45" i="190" s="1"/>
  <c r="R83" i="77"/>
  <c r="C35" i="190" s="1"/>
  <c r="C37" i="190" s="1"/>
  <c r="F124" i="77"/>
  <c r="R57" i="77"/>
  <c r="R51" i="77"/>
  <c r="R50" i="77"/>
  <c r="R49" i="77"/>
  <c r="R48" i="77"/>
  <c r="R47" i="77"/>
  <c r="Q47" i="77" s="1"/>
  <c r="R43" i="77"/>
  <c r="R42" i="77"/>
  <c r="R41" i="77"/>
  <c r="R40" i="77"/>
  <c r="R39" i="77"/>
  <c r="R38" i="77"/>
  <c r="R37" i="77"/>
  <c r="R36" i="77"/>
  <c r="R35" i="77"/>
  <c r="R34" i="77"/>
  <c r="R33" i="77"/>
  <c r="R32" i="77"/>
  <c r="R31" i="77"/>
  <c r="R30" i="77"/>
  <c r="R29" i="77"/>
  <c r="R28" i="77"/>
  <c r="R27" i="77"/>
  <c r="R26" i="77"/>
  <c r="R25" i="77"/>
  <c r="R24" i="77"/>
  <c r="R23" i="77"/>
  <c r="R22" i="77"/>
  <c r="R21" i="77"/>
  <c r="R20" i="77"/>
  <c r="R19" i="77"/>
  <c r="C51" i="190" l="1"/>
  <c r="C53" i="190" s="1"/>
  <c r="E129" i="77"/>
  <c r="F129" i="77" s="1"/>
  <c r="I45" i="190"/>
  <c r="F45" i="190"/>
  <c r="E123" i="77"/>
  <c r="F123" i="77" s="1"/>
  <c r="C23" i="190"/>
  <c r="C25" i="190" s="1"/>
  <c r="F133" i="183"/>
  <c r="J34" i="78"/>
  <c r="F133" i="184"/>
  <c r="D13" i="81"/>
  <c r="I37" i="190"/>
  <c r="F37" i="190"/>
  <c r="R52" i="77"/>
  <c r="C19" i="190" s="1"/>
  <c r="C21" i="190" s="1"/>
  <c r="C31" i="190"/>
  <c r="R44" i="77"/>
  <c r="C15" i="190" s="1"/>
  <c r="C17" i="190" s="1"/>
  <c r="F53" i="190" l="1"/>
  <c r="I53" i="190"/>
  <c r="I25" i="190"/>
  <c r="F25" i="190"/>
  <c r="I21" i="190"/>
  <c r="F21" i="190"/>
  <c r="I17" i="190"/>
  <c r="F17" i="190"/>
  <c r="C33" i="190"/>
  <c r="E101" i="77"/>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I33" i="190" l="1"/>
  <c r="F33" i="190"/>
  <c r="J28" i="78" l="1"/>
  <c r="J27" i="78"/>
  <c r="P12" i="77"/>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Q35" i="77"/>
  <c r="V35" i="77" s="1"/>
  <c r="Q34" i="77"/>
  <c r="V34" i="77" s="1"/>
  <c r="V33" i="77"/>
  <c r="V24" i="77"/>
  <c r="V23" i="77"/>
  <c r="V48" i="77" l="1"/>
  <c r="J15" i="78"/>
  <c r="X112"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U87" i="77"/>
  <c r="D92" i="77"/>
  <c r="V15" i="77"/>
  <c r="V13" i="77"/>
  <c r="V14" i="77"/>
  <c r="Q19" i="77"/>
  <c r="V19" i="77" s="1"/>
  <c r="V20" i="77"/>
  <c r="V21" i="77"/>
  <c r="V22" i="77"/>
  <c r="Q36" i="77"/>
  <c r="V36" i="77" s="1"/>
  <c r="Q37" i="77"/>
  <c r="V37" i="77" s="1"/>
  <c r="Q38" i="77"/>
  <c r="V38" i="77" s="1"/>
  <c r="Q39" i="77"/>
  <c r="V39" i="77" s="1"/>
  <c r="Q40" i="77"/>
  <c r="V40" i="77" s="1"/>
  <c r="Q41" i="77"/>
  <c r="V41" i="77" s="1"/>
  <c r="Q42" i="77"/>
  <c r="V42" i="77" s="1"/>
  <c r="Q43" i="77"/>
  <c r="V43" i="77" s="1"/>
  <c r="V47" i="77"/>
  <c r="Q50" i="77"/>
  <c r="Q51" i="77"/>
  <c r="V51" i="77" s="1"/>
  <c r="X116" i="77"/>
  <c r="X83" i="77"/>
  <c r="U105" i="77"/>
  <c r="X10" i="7"/>
  <c r="X11" i="7"/>
  <c r="X12" i="7"/>
  <c r="Y12" i="7"/>
  <c r="Y11" i="7"/>
  <c r="Y10" i="7"/>
  <c r="Y9" i="7"/>
  <c r="Y8" i="7"/>
  <c r="Y5" i="7"/>
  <c r="C12" i="47"/>
  <c r="C13" i="47" s="1"/>
  <c r="C21" i="47"/>
  <c r="C22" i="47"/>
  <c r="D21" i="47"/>
  <c r="D22" i="47"/>
  <c r="Y7" i="7"/>
  <c r="X7" i="7"/>
  <c r="Q52" i="77" l="1"/>
  <c r="R64" i="77" s="1"/>
  <c r="R93" i="77"/>
  <c r="C39" i="190" s="1"/>
  <c r="C41" i="190" s="1"/>
  <c r="X8" i="7"/>
  <c r="X102" i="77"/>
  <c r="X6" i="7"/>
  <c r="X5" i="7"/>
  <c r="X57" i="77"/>
  <c r="G108" i="77"/>
  <c r="Z5" i="7"/>
  <c r="J13" i="78"/>
  <c r="V50" i="77"/>
  <c r="Q44" i="77"/>
  <c r="R62" i="77" s="1"/>
  <c r="G110" i="77"/>
  <c r="J17" i="78"/>
  <c r="X9" i="7"/>
  <c r="Y6" i="7"/>
  <c r="J29" i="78"/>
  <c r="F41" i="190" l="1"/>
  <c r="I41" i="190"/>
  <c r="F130" i="77"/>
  <c r="G109" i="77"/>
  <c r="U74" i="77"/>
  <c r="X74" i="77"/>
  <c r="X93" i="77"/>
  <c r="X52" i="77"/>
  <c r="U52" i="77"/>
  <c r="J9" i="78" s="1"/>
  <c r="X44" i="77"/>
  <c r="U44" i="77"/>
  <c r="P16" i="77"/>
  <c r="P52" i="77"/>
  <c r="P44" i="77"/>
  <c r="J24" i="78" l="1"/>
  <c r="U93" i="77" l="1"/>
  <c r="J11" i="78" l="1"/>
  <c r="V12" i="77" l="1"/>
  <c r="R16" i="77"/>
  <c r="X16" i="77" s="1"/>
  <c r="R60" i="77" l="1"/>
  <c r="R66" i="77" s="1"/>
  <c r="C11" i="190"/>
  <c r="C13" i="190" s="1"/>
  <c r="U16" i="77"/>
  <c r="J19" i="78" s="1"/>
  <c r="V119" i="77" l="1"/>
  <c r="I13" i="190"/>
  <c r="F13" i="190"/>
  <c r="C27" i="190"/>
  <c r="O106" i="77"/>
  <c r="O107" i="77" s="1"/>
  <c r="R118" i="77"/>
  <c r="X66" i="77"/>
  <c r="G56" i="190" l="1"/>
  <c r="C55" i="190"/>
  <c r="C57" i="190" s="1"/>
  <c r="J35" i="78" s="1"/>
  <c r="J36" i="78" s="1"/>
  <c r="C29" i="190"/>
  <c r="D12" i="81"/>
  <c r="D14" i="81" s="1"/>
  <c r="D10" i="47"/>
  <c r="J25" i="78"/>
  <c r="J26" i="78" s="1"/>
  <c r="J30" i="78" s="1"/>
  <c r="F132" i="77" l="1"/>
  <c r="F133" i="77" s="1"/>
  <c r="O110" i="77" s="1"/>
  <c r="J5" i="78"/>
  <c r="J20" i="78" s="1"/>
  <c r="F29" i="190"/>
  <c r="I29" i="190"/>
  <c r="D12" i="47"/>
  <c r="D13" i="47" s="1"/>
  <c r="J21" i="78" l="1"/>
  <c r="J33" i="78"/>
  <c r="J37" i="78"/>
  <c r="O110" i="184"/>
  <c r="O110" i="1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tc={08224FB4-0D72-443B-AF77-0022716E6761}</author>
    <author>tc={BC2B8787-4FCC-4177-88D4-B1C348A199DA}</author>
    <author>tc={2D8182A1-1853-469B-86A8-B4CEFFA41BB2}</author>
  </authors>
  <commentList>
    <comment ref="N11" authorId="0" shapeId="0" xr:uid="{6EE8E82A-BAE1-4A84-AFD2-EF3B2240D5FB}">
      <text>
        <r>
          <rPr>
            <sz val="9"/>
            <color indexed="81"/>
            <rFont val="Tahoma"/>
            <family val="2"/>
          </rPr>
          <t xml:space="preserve">The selection is based on the information provided on the previous worksheet. 
If the agency has only one FTE, then select one and copy and past the rest.
</t>
        </r>
      </text>
    </comment>
    <comment ref="O11" authorId="0" shapeId="0" xr:uid="{60C8C368-8625-4E9C-9C52-6EC6FCE0F741}">
      <text>
        <r>
          <rPr>
            <sz val="9"/>
            <color indexed="81"/>
            <rFont val="Tahoma"/>
            <family val="2"/>
          </rPr>
          <t>Enter agency fringe rate for each staff member.</t>
        </r>
      </text>
    </comment>
    <comment ref="N18" authorId="0" shapeId="0" xr:uid="{84104781-B923-4E9D-88DF-4E55CBBF7F28}">
      <text>
        <r>
          <rPr>
            <sz val="9"/>
            <color indexed="81"/>
            <rFont val="Tahoma"/>
            <family val="2"/>
          </rPr>
          <t xml:space="preserve">The selection is based on the information provided on the previous worksheet. 
If the agency has only one FTE, then select one and copy and past the rest.
</t>
        </r>
      </text>
    </comment>
    <comment ref="N46" authorId="0" shapeId="0" xr:uid="{9A185B47-55E3-471E-961F-1843CF324FDA}">
      <text>
        <r>
          <rPr>
            <sz val="9"/>
            <color indexed="81"/>
            <rFont val="Tahoma"/>
            <family val="2"/>
          </rPr>
          <t xml:space="preserve">The selection is based on the information provided on the previous worksheet. 
If the agency has only one FTE, then select one and copy and past the rest.
</t>
        </r>
      </text>
    </comment>
    <comment ref="Q47" authorId="1" shapeId="0" xr:uid="{08224FB4-0D72-443B-AF77-0022716E6761}">
      <text>
        <t xml:space="preserve">[Threaded comment]
Your version of Excel allows you to read this threaded comment; however, any edits to it will get removed if the file is opened in a newer version of Excel. Learn more: https://go.microsoft.com/fwlink/?linkid=870924
Comment:
    @Kalchbrenner, Derek (DESE) @Smith-Nwachuku, Joeatta K. (DESE) see the comment for Q74. I tweaked the formula here to show
Reply:
    I am re-thinking my previous comment. I think we should be consistent. For example, how are we handling this with the current Open and Competitive RFP? Whatever we are doing there, I think we should do here as well. </t>
      </text>
    </comment>
    <comment ref="Q52" authorId="2" shapeId="0" xr:uid="{BC2B8787-4FCC-4177-88D4-B1C348A199DA}">
      <text>
        <t>[Threaded comment]
Your version of Excel allows you to read this threaded comment; however, any edits to it will get removed if the file is opened in a newer version of Excel. Learn more: https://go.microsoft.com/fwlink/?linkid=870924
Comment:
    @Smith-Nwachuku, Joeatta K. (DESE)
How do you want this work? It looks like the workbook subtracts a dollar. But it's really $14.80 x 5. We can either round the individ rows or show two decimals. See Q47
Reply:
    I think it would be best to round to the nearest dollar.
Reply:
    Yes, I agree with Derek</t>
      </text>
    </comment>
    <comment ref="R66" authorId="3" shapeId="0" xr:uid="{2D8182A1-1853-469B-86A8-B4CEFFA41BB2}">
      <text>
        <t>[Threaded comment]
Your version of Excel allows you to read this threaded comment; however, any edits to it will get removed if the file is opened in a newer version of Excel. Learn more: https://go.microsoft.com/fwlink/?linkid=870924
Comment:
    @Smith-Nwachuku, Joeatta K. (DESE) @Kalchbrenner, Derek (DESE) I suggest that we add the roundup formula here if only community colleges are eligible. That is what the ISA does. I built that into the continuation workbook. The program selects ISA and it changes the formula.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phx</author>
    <author>Maguire, Toby (DESE)</author>
  </authors>
  <commentList>
    <comment ref="J21" authorId="0"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 ref="J37" authorId="1" shapeId="0" xr:uid="{3C53B964-BBE9-4295-B54B-A6F63D86BFF4}">
      <text>
        <r>
          <rPr>
            <sz val="9"/>
            <color indexed="81"/>
            <rFont val="Tahoma"/>
            <family val="2"/>
          </rPr>
          <t xml:space="preserve">Must be at least 30% of requested funds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<sst xmlns="http://schemas.openxmlformats.org/spreadsheetml/2006/main" count="687" uniqueCount="350">
  <si>
    <t>FY24 TRANSITION TO COLLEGE PROPOSED BUDGET NARRATIVE</t>
  </si>
  <si>
    <t>Name:</t>
  </si>
  <si>
    <t>How does your agency define fulltime equivalent (FTE)? Enter up to three annual full time equivalents (e.g. 1950, 2080).</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</si>
  <si>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</si>
  <si>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</si>
  <si>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</si>
  <si>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</si>
  <si>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</si>
  <si>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</si>
  <si>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</si>
  <si>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</si>
  <si>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</si>
  <si>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</si>
  <si>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</si>
  <si>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</si>
  <si>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</si>
  <si>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</si>
  <si>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</si>
  <si>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</si>
  <si>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</si>
  <si>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</si>
  <si>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</si>
  <si>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</si>
  <si>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</si>
  <si>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</si>
  <si>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</si>
  <si>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</si>
  <si>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</si>
  <si>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</si>
  <si>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</si>
  <si>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</si>
  <si>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</si>
  <si>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</si>
  <si>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</si>
  <si>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</si>
  <si>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</si>
  <si>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</si>
  <si>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</si>
  <si>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</si>
  <si>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</si>
  <si>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</si>
  <si>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</si>
  <si>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</si>
  <si>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t>
  </si>
  <si>
    <t>Sub Awardee</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</si>
  <si>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</si>
  <si>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</si>
  <si>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</si>
  <si>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</si>
  <si>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</si>
  <si>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</si>
  <si>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</si>
  <si>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</si>
  <si>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</si>
  <si>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</si>
  <si>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</si>
  <si>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</si>
  <si>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</si>
  <si>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</si>
  <si>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</si>
  <si>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</si>
  <si>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</si>
  <si>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</si>
  <si>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</si>
  <si>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</si>
  <si>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</si>
  <si>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</si>
  <si>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</si>
  <si>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</si>
  <si>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</si>
  <si>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</si>
  <si>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</si>
  <si>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</si>
  <si>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</si>
  <si>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</si>
  <si>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</si>
  <si>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</si>
  <si>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</si>
  <si>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</si>
  <si>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</si>
  <si>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Cont/Sub 5</t>
  </si>
  <si>
    <t>Max that can be used for indirect</t>
  </si>
  <si>
    <t>Select Sub Award Cost</t>
  </si>
  <si>
    <t>TOTAL MATCH FUNDS</t>
  </si>
  <si>
    <t>BUDGET SUMMARY</t>
  </si>
  <si>
    <t>Funds Requested</t>
  </si>
  <si>
    <t>ADMINISTRATIVE COST SUMMARY</t>
  </si>
  <si>
    <t>100% of Transition to College Line 1: Administrators (Fringe Included)</t>
  </si>
  <si>
    <t>100% of College Support Services Line 1: Administrators (Fringe Included)</t>
  </si>
  <si>
    <t>100% of Transition to College Line 3: Support Staff (Fringe Included)</t>
  </si>
  <si>
    <t>100% of  College Support Services Line 3: Support Staff (Fringe Included)</t>
  </si>
  <si>
    <t>Line 8: Travel (College Support Services Administrative Related PD)</t>
  </si>
  <si>
    <t>100% of College Support Services Line 9: Other</t>
  </si>
  <si>
    <t xml:space="preserve">100% of College Support Services Line 10: Indirect </t>
  </si>
  <si>
    <t>100% of College Support Services Line 11: Equipment</t>
  </si>
  <si>
    <t>TOTAL ADMINISTRATIVE COST</t>
  </si>
  <si>
    <t>MAXIMUM ALLOWABLE CALC ADMINISTRATIVE COST (Total Request x .15)</t>
  </si>
  <si>
    <t>ADMINISTRATIVE COST PERCENTAGE (Total Admin/Total Request)</t>
  </si>
  <si>
    <t>INDIRECT COST</t>
  </si>
  <si>
    <t>CALC and IET Exclusions</t>
  </si>
  <si>
    <t>total request - exclusions</t>
  </si>
  <si>
    <t>Maximum Amount That Can Be Used for Indirect {(total request-exclusions)-[(total request-exclusions)/(1+IDC)]}</t>
  </si>
  <si>
    <t>CALC and IET 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</si>
  <si>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</si>
  <si>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</si>
  <si>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</si>
  <si>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</si>
  <si>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</si>
  <si>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</si>
  <si>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r>
      <t xml:space="preserve">Minimum Required Match </t>
    </r>
    <r>
      <rPr>
        <sz val="11"/>
        <rFont val="Calibri"/>
        <family val="2"/>
        <scheme val="minor"/>
      </rPr>
      <t>(must be at least 30% of grant request)</t>
    </r>
  </si>
  <si>
    <t>Variance</t>
  </si>
  <si>
    <t>Match Percentage</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</si>
  <si>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</si>
  <si>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</si>
  <si>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</si>
  <si>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</si>
  <si>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</si>
  <si>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</si>
  <si>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</si>
  <si>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</si>
  <si>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</si>
  <si>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</si>
  <si>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</si>
  <si>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</si>
  <si>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</si>
  <si>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</si>
  <si>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</si>
  <si>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</si>
  <si>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</si>
  <si>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</si>
  <si>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</si>
  <si>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</si>
  <si>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</si>
  <si>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</si>
  <si>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</si>
  <si>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</si>
  <si>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</si>
  <si>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</si>
  <si>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</si>
  <si>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</si>
  <si>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</si>
  <si>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</si>
  <si>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</si>
  <si>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</si>
  <si>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</si>
  <si>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</si>
  <si>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</si>
  <si>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</si>
  <si>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</si>
  <si>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</si>
  <si>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</si>
  <si>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</si>
  <si>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</si>
  <si>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</si>
  <si>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</si>
  <si>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</si>
  <si>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</si>
  <si>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</si>
  <si>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</si>
  <si>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</si>
  <si>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</si>
  <si>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</si>
  <si>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</si>
  <si>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</si>
  <si>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</si>
  <si>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</si>
  <si>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</si>
  <si>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</si>
  <si>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</si>
  <si>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</si>
  <si>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</si>
  <si>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</si>
  <si>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</si>
  <si>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</si>
  <si>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</si>
  <si>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</si>
  <si>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</si>
  <si>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</si>
  <si>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</si>
  <si>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</si>
  <si>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</si>
  <si>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</si>
  <si>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</si>
  <si>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</si>
  <si>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</si>
  <si>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</si>
  <si>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</si>
  <si>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</si>
  <si>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</si>
  <si>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</si>
  <si>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</si>
  <si>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</si>
  <si>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</si>
  <si>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</si>
  <si>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</si>
  <si>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</si>
  <si>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</si>
  <si>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</si>
  <si>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</si>
  <si>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</si>
  <si>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</si>
  <si>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</si>
  <si>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</si>
  <si>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</si>
  <si>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</si>
  <si>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</si>
  <si>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</si>
  <si>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</si>
  <si>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</si>
  <si>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</si>
  <si>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</si>
  <si>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</si>
  <si>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</si>
  <si>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</si>
  <si>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</si>
  <si>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</si>
  <si>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</si>
  <si>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</si>
  <si>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</si>
  <si>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</si>
  <si>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</si>
  <si>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</si>
  <si>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</si>
  <si>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</si>
  <si>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</si>
  <si>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</si>
  <si>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</si>
  <si>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</si>
  <si>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</si>
  <si>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</si>
  <si>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</si>
  <si>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</si>
  <si>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</si>
  <si>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</si>
  <si>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</si>
  <si>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&amp;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</si>
  <si>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</si>
  <si>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</si>
  <si>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</si>
  <si>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</si>
  <si>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</si>
  <si>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</si>
  <si>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</si>
  <si>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</si>
  <si>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</si>
  <si>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</si>
  <si>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</si>
  <si>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</si>
  <si>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</si>
  <si>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</si>
  <si>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</si>
  <si>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</si>
  <si>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</si>
  <si>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</si>
  <si>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</si>
  <si>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</si>
  <si>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</si>
  <si>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</si>
  <si>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</si>
  <si>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</si>
  <si>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</si>
  <si>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</si>
  <si>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</si>
  <si>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</si>
  <si>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</si>
  <si>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</si>
  <si>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</si>
  <si>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</si>
  <si>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</si>
  <si>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</si>
  <si>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</si>
  <si>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</si>
  <si>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</si>
  <si>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</si>
  <si>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</si>
  <si>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</si>
  <si>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</si>
  <si>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</si>
  <si>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</si>
  <si>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</si>
  <si>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</si>
  <si>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</si>
  <si>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</si>
  <si>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</si>
  <si>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</si>
  <si>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</si>
  <si>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</si>
  <si>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</si>
  <si>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</si>
  <si>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</si>
  <si>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</si>
  <si>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</si>
  <si>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</si>
  <si>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</si>
  <si>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</si>
  <si>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</si>
  <si>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</si>
  <si>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</si>
  <si>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</si>
  <si>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</si>
  <si>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</si>
  <si>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</si>
  <si>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</si>
  <si>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</si>
  <si>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</si>
  <si>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</si>
  <si>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</si>
  <si>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</si>
  <si>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</si>
  <si>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</si>
  <si>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</si>
  <si>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</si>
  <si>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</si>
  <si>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</si>
  <si>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</si>
  <si>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</si>
  <si>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</si>
  <si>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</si>
  <si>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</si>
  <si>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</si>
  <si>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</si>
  <si>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</si>
  <si>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</si>
  <si>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</si>
  <si>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</si>
  <si>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</si>
  <si>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FY24 PROPOSED COLLEGE SUPPORT SERVICES BUDEGET NARRATIVE</t>
  </si>
  <si>
    <t>Total</t>
  </si>
  <si>
    <t>Transition to College</t>
  </si>
  <si>
    <t>College Support Services</t>
  </si>
  <si>
    <t>8. TRAVEL</t>
  </si>
  <si>
    <t>9. OTHER COSTS</t>
  </si>
  <si>
    <t>10. INDIRECT</t>
  </si>
  <si>
    <t>Sub-Total</t>
  </si>
  <si>
    <t>Total College Funds Requested:</t>
  </si>
  <si>
    <t>Total College Support Services Funds Requested:</t>
  </si>
  <si>
    <t>GRAND TOTAL FUNDS REQUESTED</t>
  </si>
  <si>
    <t>FY24 TRANSITION TO COLLEGE AND COLLEGE SUPPORT SERVICES PROPOSED BUDGET SUMMARY</t>
  </si>
  <si>
    <t>Line 8: Travel (Transition to College Administrative Related PD)</t>
  </si>
  <si>
    <t>100% of Transition to College Line 9: Other</t>
  </si>
  <si>
    <t xml:space="preserve">100% of Transition to College Line 10: Indirect </t>
  </si>
  <si>
    <t>100% of Transition to College Line 11: Equipment</t>
  </si>
  <si>
    <t>T2C+CSS Budgets</t>
  </si>
  <si>
    <t>T2C+CSS Indirect Exclusions</t>
  </si>
  <si>
    <t>Enter your DESE approved indirect cost rate:</t>
  </si>
  <si>
    <t>Proposed Transition to College Funds Requested</t>
  </si>
  <si>
    <t>Proposed College Support Services Funds Requested</t>
  </si>
  <si>
    <t>FY24 TRANSITION TO COLLEGE MATCH BUDGET NARRATIVE</t>
  </si>
  <si>
    <t>k</t>
  </si>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</sst>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b/>
      <sz val="12"/>
      <color theme="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9" fillId="0" borderId="0"/>
    <xf numFmtId="9" fontId="9" fillId="0" borderId="0" applyFont="0" applyFill="0" applyBorder="0" applyAlignment="0" applyProtection="0"/>
    <xf numFmtId="0" fontId="2" fillId="0" borderId="0"/>
    <xf numFmtId="0" fontId="24" fillId="17" borderId="0" applyNumberFormat="0" applyBorder="0" applyAlignment="0" applyProtection="0"/>
    <xf numFmtId="0" fontId="25" fillId="18" borderId="0" applyNumberFormat="0" applyBorder="0" applyAlignment="0" applyProtection="0"/>
    <xf numFmtId="0" fontId="9" fillId="0" borderId="0"/>
    <xf numFmtId="9" fontId="9" fillId="0" borderId="0" applyFont="0" applyFill="0" applyBorder="0" applyAlignment="0" applyProtection="0"/>
    <xf numFmtId="0" fontId="26" fillId="0" borderId="0" applyNumberFormat="0" applyFill="0" applyBorder="0" applyAlignment="0" applyProtection="0"/>
  </cellStyleXfs>
  <cellXfs count="501">
    <xf numFmtId="0" fontId="0" fillId="0" borderId="0" xfId="0"/>
    <xf numFmtId="165" fontId="0" fillId="0" borderId="0" xfId="0" applyNumberFormat="1"/>
    <xf numFmtId="0" fontId="9" fillId="0" borderId="0" xfId="8"/>
    <xf numFmtId="0" fontId="10" fillId="0" borderId="0" xfId="8" applyFont="1"/>
    <xf numFmtId="0" fontId="9" fillId="11" borderId="9" xfId="8" applyFill="1" applyBorder="1"/>
    <xf numFmtId="0" fontId="9" fillId="11" borderId="13" xfId="8" applyFill="1" applyBorder="1"/>
    <xf numFmtId="165" fontId="12" fillId="12" borderId="4" xfId="8" applyNumberFormat="1" applyFont="1" applyFill="1" applyBorder="1" applyAlignment="1">
      <alignment horizontal="center"/>
    </xf>
    <xf numFmtId="0" fontId="12" fillId="12" borderId="4" xfId="8" applyFont="1" applyFill="1" applyBorder="1"/>
    <xf numFmtId="0" fontId="9" fillId="11" borderId="17" xfId="8" applyFill="1" applyBorder="1"/>
    <xf numFmtId="0" fontId="12" fillId="0" borderId="4" xfId="8" applyFont="1" applyBorder="1" applyAlignment="1">
      <alignment horizontal="center"/>
    </xf>
    <xf numFmtId="0" fontId="13" fillId="11" borderId="13" xfId="8" applyFont="1" applyFill="1" applyBorder="1"/>
    <xf numFmtId="0" fontId="14" fillId="0" borderId="0" xfId="8" applyFont="1" applyAlignment="1">
      <alignment horizontal="left"/>
    </xf>
    <xf numFmtId="0" fontId="14" fillId="0" borderId="17" xfId="8" applyFont="1" applyBorder="1" applyAlignment="1">
      <alignment horizontal="left"/>
    </xf>
    <xf numFmtId="0" fontId="9" fillId="11" borderId="15" xfId="8" applyFill="1" applyBorder="1"/>
    <xf numFmtId="0" fontId="9" fillId="11" borderId="10" xfId="8" applyFill="1" applyBorder="1"/>
    <xf numFmtId="0" fontId="15" fillId="11" borderId="15" xfId="8" applyFont="1" applyFill="1" applyBorder="1"/>
    <xf numFmtId="0" fontId="1" fillId="0" borderId="0" xfId="0" applyFont="1"/>
    <xf numFmtId="0" fontId="0" fillId="13" borderId="1" xfId="0"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xf numFmtId="0" fontId="18" fillId="13" borderId="4" xfId="0" applyFont="1" applyFill="1" applyBorder="1" applyAlignment="1">
      <alignment horizontal="center" wrapText="1"/>
    </xf>
    <xf numFmtId="42" fontId="0" fillId="0" borderId="0" xfId="0" applyNumberFormat="1"/>
    <xf numFmtId="10" fontId="9" fillId="10" borderId="4" xfId="9" applyNumberFormat="1" applyFont="1" applyFill="1" applyBorder="1" applyAlignment="1" applyProtection="1">
      <alignment horizontal="center"/>
      <protection locked="0"/>
    </xf>
    <xf numFmtId="42" fontId="20" fillId="0" borderId="4" xfId="0" applyNumberFormat="1" applyFont="1" applyBorder="1" applyAlignment="1">
      <alignment horizontal="center"/>
    </xf>
    <xf numFmtId="0" fontId="1" fillId="0" borderId="4" xfId="0" applyFont="1" applyBorder="1" applyAlignment="1">
      <alignment wrapText="1"/>
    </xf>
    <xf numFmtId="37" fontId="18" fillId="4" borderId="4" xfId="6" applyNumberFormat="1" applyFont="1" applyFill="1" applyBorder="1" applyProtection="1">
      <protection locked="0"/>
    </xf>
    <xf numFmtId="166" fontId="18" fillId="13" borderId="4" xfId="7" applyNumberFormat="1" applyFont="1" applyFill="1" applyBorder="1" applyAlignment="1">
      <alignment horizontal="center"/>
    </xf>
    <xf numFmtId="44" fontId="0" fillId="0" borderId="0" xfId="0" applyNumberFormat="1"/>
    <xf numFmtId="0" fontId="0" fillId="0" borderId="4" xfId="0" applyBorder="1"/>
    <xf numFmtId="164" fontId="0" fillId="0" borderId="4" xfId="0" applyNumberFormat="1" applyBorder="1"/>
    <xf numFmtId="0" fontId="0" fillId="0" borderId="4" xfId="0" applyBorder="1" applyAlignment="1">
      <alignment horizontal="center"/>
    </xf>
    <xf numFmtId="2" fontId="0" fillId="0" borderId="0" xfId="0" applyNumberFormat="1" applyAlignment="1">
      <alignment horizontal="center"/>
    </xf>
    <xf numFmtId="10" fontId="0" fillId="0" borderId="0" xfId="0" applyNumberFormat="1"/>
    <xf numFmtId="0" fontId="0" fillId="0" borderId="0" xfId="0" applyAlignment="1">
      <alignment horizontal="center"/>
    </xf>
    <xf numFmtId="42" fontId="0" fillId="0" borderId="4" xfId="0" applyNumberFormat="1" applyBorder="1" applyAlignment="1">
      <alignment horizontal="center"/>
    </xf>
    <xf numFmtId="164" fontId="0" fillId="0" borderId="0" xfId="0" applyNumberFormat="1"/>
    <xf numFmtId="1" fontId="18" fillId="0" borderId="4" xfId="0" applyNumberFormat="1" applyFont="1" applyBorder="1" applyAlignment="1" applyProtection="1">
      <alignment horizontal="center" wrapText="1"/>
      <protection locked="0"/>
    </xf>
    <xf numFmtId="8" fontId="18" fillId="0" borderId="4" xfId="6" applyNumberFormat="1" applyFont="1" applyFill="1" applyBorder="1" applyAlignment="1" applyProtection="1">
      <alignment horizontal="center" wrapText="1"/>
      <protection locked="0"/>
    </xf>
    <xf numFmtId="2" fontId="18" fillId="2" borderId="4" xfId="6" applyNumberFormat="1" applyFont="1" applyFill="1" applyBorder="1" applyAlignment="1" applyProtection="1">
      <alignment horizontal="center" wrapText="1"/>
    </xf>
    <xf numFmtId="2" fontId="16" fillId="2" borderId="4" xfId="6" applyNumberFormat="1" applyFont="1" applyFill="1" applyBorder="1" applyAlignment="1" applyProtection="1">
      <alignment horizontal="center" wrapText="1"/>
    </xf>
    <xf numFmtId="1" fontId="18" fillId="0" borderId="4" xfId="7" applyNumberFormat="1" applyFont="1" applyFill="1" applyBorder="1" applyAlignment="1" applyProtection="1">
      <alignment horizontal="center"/>
      <protection locked="0"/>
    </xf>
    <xf numFmtId="164" fontId="18" fillId="0" borderId="4" xfId="6" applyNumberFormat="1" applyFont="1" applyFill="1" applyBorder="1" applyAlignment="1" applyProtection="1">
      <alignment horizontal="center"/>
      <protection locked="0"/>
    </xf>
    <xf numFmtId="42" fontId="16" fillId="14" borderId="4" xfId="0" applyNumberFormat="1" applyFont="1" applyFill="1" applyBorder="1"/>
    <xf numFmtId="42" fontId="16" fillId="3" borderId="4" xfId="6" applyNumberFormat="1" applyFont="1" applyFill="1" applyBorder="1" applyAlignment="1">
      <alignment horizontal="left" wrapText="1"/>
    </xf>
    <xf numFmtId="42" fontId="16" fillId="3" borderId="4" xfId="6"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Alignment="1">
      <alignment wrapText="1"/>
    </xf>
    <xf numFmtId="0" fontId="21" fillId="0" borderId="4" xfId="0" applyFont="1" applyBorder="1" applyAlignment="1">
      <alignment vertical="center" wrapText="1"/>
    </xf>
    <xf numFmtId="42" fontId="18" fillId="13" borderId="4" xfId="7" applyNumberFormat="1" applyFont="1" applyFill="1" applyBorder="1" applyAlignment="1">
      <alignment horizontal="center" wrapText="1"/>
    </xf>
    <xf numFmtId="42" fontId="0" fillId="15" borderId="0" xfId="0" applyNumberFormat="1" applyFill="1" applyAlignment="1" applyProtection="1">
      <alignment horizontal="left"/>
      <protection locked="0"/>
    </xf>
    <xf numFmtId="42" fontId="0" fillId="15" borderId="4" xfId="0" applyNumberFormat="1" applyFill="1" applyBorder="1" applyAlignment="1" applyProtection="1">
      <alignment horizontal="left"/>
      <protection locked="0"/>
    </xf>
    <xf numFmtId="10" fontId="0" fillId="15" borderId="0" xfId="0" applyNumberFormat="1" applyFill="1" applyAlignment="1" applyProtection="1">
      <alignment horizontal="left"/>
      <protection locked="0"/>
    </xf>
    <xf numFmtId="0" fontId="0" fillId="0" borderId="0" xfId="0" applyAlignment="1" applyProtection="1">
      <alignment horizontal="left"/>
      <protection locked="0"/>
    </xf>
    <xf numFmtId="10" fontId="18" fillId="0" borderId="4" xfId="6" applyNumberFormat="1" applyFont="1" applyFill="1" applyBorder="1" applyAlignment="1" applyProtection="1">
      <alignment horizontal="center" wrapText="1"/>
      <protection locked="0"/>
    </xf>
    <xf numFmtId="42" fontId="0" fillId="6" borderId="0" xfId="0" applyNumberFormat="1" applyFill="1" applyAlignment="1">
      <alignment horizontal="left"/>
    </xf>
    <xf numFmtId="10" fontId="1" fillId="2" borderId="4" xfId="0" applyNumberFormat="1" applyFont="1" applyFill="1" applyBorder="1" applyAlignment="1">
      <alignment horizontal="left"/>
    </xf>
    <xf numFmtId="0" fontId="18" fillId="13" borderId="4" xfId="0" applyFont="1" applyFill="1" applyBorder="1" applyAlignment="1">
      <alignment horizontal="center" vertical="center" wrapText="1"/>
    </xf>
    <xf numFmtId="0" fontId="18" fillId="0" borderId="0" xfId="0" applyFont="1"/>
    <xf numFmtId="49" fontId="0" fillId="0" borderId="0" xfId="0" applyNumberFormat="1"/>
    <xf numFmtId="0" fontId="16" fillId="6" borderId="4" xfId="4" applyFont="1" applyFill="1" applyBorder="1" applyAlignment="1">
      <alignment horizontal="left"/>
    </xf>
    <xf numFmtId="0" fontId="16" fillId="13" borderId="17" xfId="4" applyFont="1" applyFill="1" applyBorder="1" applyAlignment="1">
      <alignment horizontal="right"/>
    </xf>
    <xf numFmtId="0" fontId="16" fillId="13" borderId="0" xfId="4" applyFont="1" applyFill="1" applyBorder="1" applyAlignment="1">
      <alignment horizontal="right"/>
    </xf>
    <xf numFmtId="9" fontId="16" fillId="13" borderId="12" xfId="5" applyFont="1" applyFill="1" applyBorder="1" applyAlignment="1"/>
    <xf numFmtId="42" fontId="18" fillId="2" borderId="4" xfId="4" applyNumberFormat="1" applyFont="1" applyFill="1" applyBorder="1" applyAlignment="1">
      <alignment horizontal="right"/>
    </xf>
    <xf numFmtId="0" fontId="20" fillId="0" borderId="0" xfId="0" applyFont="1"/>
    <xf numFmtId="165" fontId="9" fillId="10" borderId="4" xfId="8" applyNumberFormat="1" applyFill="1" applyBorder="1" applyAlignment="1" applyProtection="1">
      <alignment horizontal="center"/>
      <protection locked="0"/>
    </xf>
    <xf numFmtId="165" fontId="18" fillId="2" borderId="4" xfId="4" applyNumberFormat="1" applyFont="1" applyFill="1" applyBorder="1" applyAlignment="1">
      <alignment horizontal="right"/>
    </xf>
    <xf numFmtId="165" fontId="16" fillId="2" borderId="4" xfId="4" applyNumberFormat="1" applyFont="1" applyFill="1" applyBorder="1" applyAlignment="1">
      <alignment horizontal="right"/>
    </xf>
    <xf numFmtId="165" fontId="18" fillId="2" borderId="4" xfId="2" applyNumberFormat="1" applyFont="1" applyFill="1" applyBorder="1" applyAlignment="1"/>
    <xf numFmtId="10" fontId="16" fillId="2" borderId="4" xfId="5" applyNumberFormat="1" applyFont="1" applyFill="1" applyBorder="1" applyAlignment="1">
      <alignment horizontal="right"/>
    </xf>
    <xf numFmtId="0" fontId="16" fillId="13" borderId="10" xfId="0" applyFont="1" applyFill="1" applyBorder="1" applyAlignment="1">
      <alignment horizontal="right" wrapText="1"/>
    </xf>
    <xf numFmtId="0" fontId="16" fillId="13" borderId="15" xfId="0" applyFont="1" applyFill="1" applyBorder="1" applyAlignment="1">
      <alignment horizontal="right" wrapText="1"/>
    </xf>
    <xf numFmtId="0" fontId="16" fillId="13" borderId="11" xfId="0" applyFont="1" applyFill="1" applyBorder="1" applyAlignment="1">
      <alignment horizontal="right" wrapText="1"/>
    </xf>
    <xf numFmtId="0" fontId="16" fillId="13" borderId="5" xfId="0" applyFont="1" applyFill="1" applyBorder="1" applyAlignment="1">
      <alignment horizontal="right" wrapText="1"/>
    </xf>
    <xf numFmtId="0" fontId="16" fillId="13" borderId="17" xfId="0" applyFont="1" applyFill="1" applyBorder="1" applyAlignment="1">
      <alignment horizontal="right" wrapText="1"/>
    </xf>
    <xf numFmtId="0" fontId="16" fillId="13" borderId="12" xfId="0" applyFont="1" applyFill="1" applyBorder="1" applyAlignment="1">
      <alignment horizontal="right" wrapText="1"/>
    </xf>
    <xf numFmtId="42" fontId="0" fillId="13" borderId="16" xfId="0" applyNumberFormat="1" applyFill="1" applyBorder="1" applyAlignment="1">
      <alignment horizontal="left"/>
    </xf>
    <xf numFmtId="0" fontId="16" fillId="13" borderId="4" xfId="0" applyFont="1" applyFill="1" applyBorder="1" applyAlignment="1">
      <alignment horizontal="right" wrapText="1"/>
    </xf>
    <xf numFmtId="0" fontId="16" fillId="2" borderId="4" xfId="0" applyFont="1" applyFill="1" applyBorder="1" applyAlignment="1">
      <alignment horizontal="right" wrapText="1"/>
    </xf>
    <xf numFmtId="0" fontId="18" fillId="13" borderId="16" xfId="0" applyFont="1" applyFill="1" applyBorder="1" applyAlignment="1">
      <alignment horizontal="center" vertical="center" wrapText="1"/>
    </xf>
    <xf numFmtId="8" fontId="18" fillId="8" borderId="4" xfId="6" applyNumberFormat="1" applyFont="1" applyFill="1" applyBorder="1" applyAlignment="1" applyProtection="1">
      <alignment horizontal="center" wrapText="1"/>
      <protection locked="0"/>
    </xf>
    <xf numFmtId="38" fontId="18" fillId="8" borderId="4" xfId="6" applyNumberFormat="1" applyFont="1" applyFill="1" applyBorder="1" applyAlignment="1" applyProtection="1">
      <alignment horizontal="center" wrapText="1"/>
      <protection locked="0"/>
    </xf>
    <xf numFmtId="0" fontId="16" fillId="6" borderId="10" xfId="0" applyFont="1" applyFill="1" applyBorder="1" applyAlignment="1">
      <alignment wrapText="1"/>
    </xf>
    <xf numFmtId="0" fontId="16" fillId="6" borderId="15" xfId="0" applyFont="1" applyFill="1" applyBorder="1" applyAlignment="1">
      <alignment wrapText="1"/>
    </xf>
    <xf numFmtId="0" fontId="22" fillId="0" borderId="0" xfId="0" applyFont="1"/>
    <xf numFmtId="0" fontId="18" fillId="0" borderId="13" xfId="10" applyFont="1" applyBorder="1" applyAlignment="1">
      <alignment horizontal="left"/>
    </xf>
    <xf numFmtId="0" fontId="18" fillId="0" borderId="1" xfId="10" applyFont="1" applyBorder="1" applyAlignment="1">
      <alignment horizontal="left"/>
    </xf>
    <xf numFmtId="0" fontId="18" fillId="0" borderId="1" xfId="11" applyFont="1" applyFill="1" applyBorder="1" applyAlignment="1">
      <alignment horizontal="left"/>
    </xf>
    <xf numFmtId="0" fontId="18" fillId="0" borderId="1" xfId="12" applyFont="1" applyFill="1" applyBorder="1" applyAlignment="1">
      <alignment horizontal="left"/>
    </xf>
    <xf numFmtId="0" fontId="18" fillId="0" borderId="0" xfId="10" applyFont="1" applyAlignment="1">
      <alignment horizontal="left"/>
    </xf>
    <xf numFmtId="0" fontId="1" fillId="0" borderId="1" xfId="0" applyFont="1" applyBorder="1" applyAlignment="1">
      <alignment wrapText="1"/>
    </xf>
    <xf numFmtId="0" fontId="1" fillId="0" borderId="17" xfId="0" applyFont="1" applyBorder="1" applyAlignment="1">
      <alignment wrapText="1"/>
    </xf>
    <xf numFmtId="44" fontId="0" fillId="0" borderId="4" xfId="6" applyFont="1" applyBorder="1" applyAlignment="1">
      <alignment horizontal="center"/>
    </xf>
    <xf numFmtId="44" fontId="0" fillId="0" borderId="4" xfId="0" applyNumberFormat="1" applyBorder="1" applyAlignment="1">
      <alignment horizontal="center"/>
    </xf>
    <xf numFmtId="0" fontId="0" fillId="0" borderId="1" xfId="0" applyBorder="1"/>
    <xf numFmtId="0" fontId="0" fillId="0" borderId="2" xfId="0" applyBorder="1"/>
    <xf numFmtId="164" fontId="0" fillId="0" borderId="3" xfId="0" applyNumberFormat="1" applyBorder="1"/>
    <xf numFmtId="165" fontId="18" fillId="2" borderId="4" xfId="1" applyNumberFormat="1" applyFont="1" applyFill="1" applyBorder="1" applyAlignment="1"/>
    <xf numFmtId="165" fontId="16" fillId="2" borderId="4" xfId="2" applyNumberFormat="1" applyFont="1" applyFill="1" applyBorder="1" applyAlignment="1"/>
    <xf numFmtId="165" fontId="16" fillId="2" borderId="4" xfId="6" applyNumberFormat="1" applyFont="1" applyFill="1" applyBorder="1" applyProtection="1"/>
    <xf numFmtId="165" fontId="16" fillId="0" borderId="4" xfId="6" applyNumberFormat="1" applyFont="1" applyFill="1" applyBorder="1" applyProtection="1">
      <protection locked="0"/>
    </xf>
    <xf numFmtId="5" fontId="18" fillId="2" borderId="4" xfId="6" applyNumberFormat="1" applyFont="1" applyFill="1" applyBorder="1" applyAlignment="1">
      <alignment horizontal="right" wrapText="1"/>
    </xf>
    <xf numFmtId="5" fontId="16" fillId="2" borderId="4" xfId="6" applyNumberFormat="1" applyFont="1" applyFill="1" applyBorder="1" applyAlignment="1">
      <alignment horizontal="right" wrapText="1"/>
    </xf>
    <xf numFmtId="5" fontId="16" fillId="0" borderId="4" xfId="6" applyNumberFormat="1" applyFont="1" applyFill="1" applyBorder="1" applyAlignment="1" applyProtection="1">
      <alignment horizontal="right" wrapText="1"/>
      <protection locked="0"/>
    </xf>
    <xf numFmtId="5" fontId="16" fillId="2" borderId="4" xfId="6" applyNumberFormat="1" applyFont="1" applyFill="1" applyBorder="1" applyAlignment="1">
      <alignment horizontal="right" vertical="center"/>
    </xf>
    <xf numFmtId="164" fontId="18" fillId="2" borderId="4" xfId="6" applyNumberFormat="1" applyFont="1" applyFill="1" applyBorder="1" applyAlignment="1">
      <alignment horizontal="right"/>
    </xf>
    <xf numFmtId="164" fontId="18" fillId="0" borderId="4" xfId="6" applyNumberFormat="1" applyFont="1" applyFill="1" applyBorder="1" applyAlignment="1" applyProtection="1">
      <alignment horizontal="right" wrapText="1"/>
      <protection locked="0"/>
    </xf>
    <xf numFmtId="164" fontId="17" fillId="2" borderId="4" xfId="6" applyNumberFormat="1" applyFont="1" applyFill="1" applyBorder="1" applyAlignment="1">
      <alignment horizontal="right"/>
    </xf>
    <xf numFmtId="164" fontId="16" fillId="2" borderId="4" xfId="6" applyNumberFormat="1" applyFont="1" applyFill="1" applyBorder="1" applyAlignment="1">
      <alignment horizontal="right"/>
    </xf>
    <xf numFmtId="5" fontId="18" fillId="2" borderId="4" xfId="6" applyNumberFormat="1" applyFont="1" applyFill="1" applyBorder="1" applyAlignment="1" applyProtection="1">
      <alignment horizontal="right" wrapText="1"/>
    </xf>
    <xf numFmtId="5" fontId="16" fillId="2" borderId="4" xfId="6" applyNumberFormat="1" applyFont="1" applyFill="1" applyBorder="1" applyAlignment="1" applyProtection="1">
      <alignment horizontal="right"/>
    </xf>
    <xf numFmtId="7" fontId="17" fillId="0" borderId="4" xfId="7" applyNumberFormat="1" applyFont="1" applyFill="1" applyBorder="1" applyAlignment="1" applyProtection="1">
      <alignment horizontal="right"/>
      <protection locked="0"/>
    </xf>
    <xf numFmtId="165" fontId="16" fillId="0" borderId="4" xfId="6" applyNumberFormat="1" applyFont="1" applyFill="1" applyBorder="1" applyAlignment="1" applyProtection="1">
      <alignment horizontal="right"/>
      <protection locked="0"/>
    </xf>
    <xf numFmtId="165" fontId="16" fillId="2" borderId="4" xfId="6" applyNumberFormat="1" applyFont="1" applyFill="1" applyBorder="1" applyAlignment="1" applyProtection="1">
      <alignment horizontal="right"/>
    </xf>
    <xf numFmtId="5" fontId="16" fillId="4" borderId="4" xfId="6" applyNumberFormat="1" applyFont="1" applyFill="1" applyBorder="1" applyAlignment="1" applyProtection="1">
      <alignment horizontal="right"/>
      <protection locked="0"/>
    </xf>
    <xf numFmtId="5" fontId="16" fillId="0" borderId="4" xfId="6" applyNumberFormat="1" applyFont="1" applyFill="1" applyBorder="1" applyProtection="1">
      <protection locked="0"/>
    </xf>
    <xf numFmtId="5" fontId="16" fillId="2" borderId="4" xfId="6" applyNumberFormat="1" applyFont="1" applyFill="1" applyBorder="1" applyAlignment="1"/>
    <xf numFmtId="1" fontId="23" fillId="0" borderId="4" xfId="7" applyNumberFormat="1" applyFont="1" applyFill="1" applyBorder="1" applyAlignment="1" applyProtection="1">
      <alignment horizontal="left"/>
      <protection locked="0"/>
    </xf>
    <xf numFmtId="1" fontId="17" fillId="0" borderId="4" xfId="7" applyNumberFormat="1" applyFont="1" applyFill="1" applyBorder="1" applyAlignment="1" applyProtection="1">
      <alignment horizontal="left"/>
      <protection locked="0"/>
    </xf>
    <xf numFmtId="5" fontId="17" fillId="0" borderId="4" xfId="6" applyNumberFormat="1" applyFont="1" applyFill="1" applyBorder="1" applyAlignment="1" applyProtection="1">
      <alignment horizontal="right"/>
      <protection locked="0"/>
    </xf>
    <xf numFmtId="5" fontId="16" fillId="2" borderId="4" xfId="2" applyNumberFormat="1" applyFont="1" applyFill="1" applyBorder="1" applyAlignment="1">
      <alignment horizontal="right"/>
    </xf>
    <xf numFmtId="5" fontId="1" fillId="16" borderId="6" xfId="5" applyNumberFormat="1" applyFont="1" applyFill="1" applyBorder="1" applyAlignment="1">
      <alignment horizontal="right"/>
    </xf>
    <xf numFmtId="165" fontId="18" fillId="2" borderId="4" xfId="1" applyNumberFormat="1" applyFont="1" applyFill="1" applyBorder="1" applyAlignment="1">
      <alignment horizontal="right"/>
    </xf>
    <xf numFmtId="165" fontId="16" fillId="2" borderId="4" xfId="3" applyNumberFormat="1" applyFont="1" applyFill="1" applyBorder="1" applyAlignment="1">
      <alignment horizontal="right"/>
    </xf>
    <xf numFmtId="10" fontId="16" fillId="2" borderId="4" xfId="2" applyNumberFormat="1" applyFont="1" applyFill="1" applyBorder="1" applyAlignment="1">
      <alignment horizontal="right"/>
    </xf>
    <xf numFmtId="42" fontId="0" fillId="15" borderId="0" xfId="0" applyNumberFormat="1" applyFill="1" applyAlignment="1">
      <alignment horizontal="left"/>
    </xf>
    <xf numFmtId="0" fontId="0" fillId="0" borderId="0" xfId="0" applyAlignment="1">
      <alignment horizontal="left"/>
    </xf>
    <xf numFmtId="44" fontId="0" fillId="0" borderId="4" xfId="6" applyFont="1" applyBorder="1" applyAlignment="1" applyProtection="1">
      <alignment horizontal="center"/>
    </xf>
    <xf numFmtId="165" fontId="18" fillId="0" borderId="0" xfId="0" applyNumberFormat="1" applyFont="1"/>
    <xf numFmtId="164" fontId="0" fillId="0" borderId="4" xfId="0" applyNumberFormat="1" applyBorder="1" applyAlignment="1">
      <alignment horizontal="center"/>
    </xf>
    <xf numFmtId="0" fontId="9" fillId="11" borderId="11" xfId="8" applyFill="1" applyBorder="1"/>
    <xf numFmtId="0" fontId="9" fillId="11" borderId="14" xfId="8" applyFill="1" applyBorder="1"/>
    <xf numFmtId="0" fontId="9" fillId="11" borderId="12" xfId="8" applyFill="1" applyBorder="1"/>
    <xf numFmtId="0" fontId="9" fillId="11" borderId="5" xfId="8" applyFill="1" applyBorder="1" applyAlignment="1">
      <alignment horizontal="center"/>
    </xf>
    <xf numFmtId="0" fontId="9" fillId="11" borderId="16" xfId="8" applyFill="1" applyBorder="1" applyAlignment="1">
      <alignment horizontal="center"/>
    </xf>
    <xf numFmtId="0" fontId="9" fillId="0" borderId="4" xfId="8" applyBorder="1"/>
    <xf numFmtId="0" fontId="9" fillId="11" borderId="6" xfId="8" applyFill="1" applyBorder="1" applyAlignment="1">
      <alignment horizontal="center"/>
    </xf>
    <xf numFmtId="165" fontId="9" fillId="0" borderId="4" xfId="8" applyNumberFormat="1" applyBorder="1" applyAlignment="1">
      <alignment horizontal="center"/>
    </xf>
    <xf numFmtId="10" fontId="9" fillId="0" borderId="4" xfId="8" applyNumberFormat="1" applyBorder="1" applyAlignment="1">
      <alignment horizontal="center"/>
    </xf>
    <xf numFmtId="0" fontId="9" fillId="0" borderId="0" xfId="8" applyAlignment="1">
      <alignment horizontal="center"/>
    </xf>
    <xf numFmtId="167" fontId="9" fillId="0" borderId="4" xfId="8" applyNumberFormat="1" applyBorder="1" applyAlignment="1">
      <alignment horizontal="center"/>
    </xf>
    <xf numFmtId="0" fontId="9" fillId="10" borderId="4" xfId="8" applyFill="1" applyBorder="1" applyAlignment="1" applyProtection="1">
      <alignment horizontal="center"/>
      <protection locked="0"/>
    </xf>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6" borderId="3" xfId="0" applyFont="1" applyFill="1" applyBorder="1" applyAlignment="1">
      <alignment horizontal="left" wrapText="1"/>
    </xf>
    <xf numFmtId="0" fontId="18" fillId="13" borderId="0" xfId="0" applyFont="1" applyFill="1" applyAlignment="1">
      <alignment horizontal="right" wrapText="1"/>
    </xf>
    <xf numFmtId="0" fontId="16" fillId="13" borderId="0" xfId="0" applyFont="1" applyFill="1" applyAlignment="1">
      <alignment horizontal="right" wrapText="1"/>
    </xf>
    <xf numFmtId="0" fontId="18" fillId="13" borderId="3" xfId="0" applyFont="1" applyFill="1" applyBorder="1" applyAlignment="1">
      <alignment horizontal="center" wrapText="1"/>
    </xf>
    <xf numFmtId="0" fontId="18" fillId="13" borderId="17" xfId="0" applyFont="1" applyFill="1" applyBorder="1" applyAlignment="1">
      <alignment horizontal="right" wrapText="1"/>
    </xf>
    <xf numFmtId="165" fontId="16" fillId="2" borderId="4" xfId="0" applyNumberFormat="1" applyFont="1" applyFill="1" applyBorder="1" applyAlignment="1">
      <alignment horizontal="right" wrapText="1"/>
    </xf>
    <xf numFmtId="0" fontId="16" fillId="13" borderId="9" xfId="0" applyFont="1" applyFill="1" applyBorder="1" applyAlignment="1">
      <alignment horizontal="right" wrapText="1"/>
    </xf>
    <xf numFmtId="7" fontId="18" fillId="2" borderId="4" xfId="6" applyNumberFormat="1" applyFont="1" applyFill="1" applyBorder="1" applyAlignment="1">
      <alignment horizontal="right" wrapText="1"/>
    </xf>
    <xf numFmtId="0" fontId="0" fillId="6" borderId="0" xfId="0" applyFill="1" applyAlignment="1">
      <alignment horizontal="left"/>
    </xf>
    <xf numFmtId="2" fontId="0" fillId="6" borderId="0" xfId="0" applyNumberFormat="1" applyFill="1" applyAlignment="1">
      <alignment horizontal="center"/>
    </xf>
    <xf numFmtId="0" fontId="27" fillId="2" borderId="0" xfId="0" applyFont="1" applyFill="1" applyAlignment="1">
      <alignment horizontal="center" vertical="center" wrapText="1"/>
    </xf>
    <xf numFmtId="0" fontId="27" fillId="6" borderId="0" xfId="0" applyFont="1" applyFill="1" applyAlignment="1">
      <alignment horizontal="center" vertical="center" wrapText="1"/>
    </xf>
    <xf numFmtId="5" fontId="0" fillId="0" borderId="0" xfId="0" applyNumberFormat="1" applyAlignment="1">
      <alignment horizontal="center"/>
    </xf>
    <xf numFmtId="164" fontId="0" fillId="0" borderId="4" xfId="6" applyNumberFormat="1" applyFont="1" applyBorder="1" applyAlignment="1" applyProtection="1">
      <alignment horizontal="center"/>
    </xf>
    <xf numFmtId="0" fontId="0" fillId="6" borderId="29" xfId="0" applyFill="1" applyBorder="1" applyAlignment="1">
      <alignment horizontal="right" indent="1"/>
    </xf>
    <xf numFmtId="10" fontId="0" fillId="4" borderId="23" xfId="0" applyNumberFormat="1" applyFill="1" applyBorder="1" applyAlignment="1" applyProtection="1">
      <alignment horizontal="right"/>
      <protection locked="0"/>
    </xf>
    <xf numFmtId="1" fontId="0" fillId="4" borderId="19" xfId="0" applyNumberFormat="1" applyFill="1" applyBorder="1" applyAlignment="1" applyProtection="1">
      <alignment horizontal="right"/>
      <protection locked="0"/>
    </xf>
    <xf numFmtId="1" fontId="0" fillId="4" borderId="21" xfId="0" applyNumberFormat="1" applyFill="1" applyBorder="1" applyAlignment="1" applyProtection="1">
      <alignment horizontal="right"/>
      <protection locked="0"/>
    </xf>
    <xf numFmtId="0" fontId="0" fillId="6" borderId="0" xfId="0" applyFill="1" applyAlignment="1">
      <alignment horizontal="right"/>
    </xf>
    <xf numFmtId="7" fontId="16" fillId="2" borderId="4" xfId="6" applyNumberFormat="1" applyFont="1" applyFill="1" applyBorder="1" applyAlignment="1">
      <alignment horizontal="right" wrapText="1"/>
    </xf>
    <xf numFmtId="7" fontId="1" fillId="2" borderId="4" xfId="0" applyNumberFormat="1" applyFont="1" applyFill="1" applyBorder="1" applyAlignment="1">
      <alignment horizontal="right" wrapText="1"/>
    </xf>
    <xf numFmtId="165" fontId="16" fillId="2" borderId="4" xfId="6" applyNumberFormat="1" applyFont="1" applyFill="1" applyBorder="1" applyAlignment="1">
      <alignment horizontal="right"/>
    </xf>
    <xf numFmtId="164" fontId="16" fillId="2" borderId="4" xfId="6" applyNumberFormat="1" applyFont="1" applyFill="1" applyBorder="1" applyProtection="1"/>
    <xf numFmtId="165" fontId="1" fillId="2" borderId="23" xfId="0" applyNumberFormat="1" applyFont="1" applyFill="1" applyBorder="1" applyAlignment="1">
      <alignment horizontal="right"/>
    </xf>
    <xf numFmtId="165" fontId="1" fillId="2" borderId="19" xfId="0" applyNumberFormat="1" applyFont="1" applyFill="1" applyBorder="1" applyAlignment="1">
      <alignment horizontal="right"/>
    </xf>
    <xf numFmtId="165" fontId="1" fillId="2" borderId="21" xfId="0" applyNumberFormat="1" applyFont="1" applyFill="1" applyBorder="1" applyAlignment="1">
      <alignment horizontal="right"/>
    </xf>
    <xf numFmtId="42" fontId="0" fillId="15" borderId="4" xfId="0" applyNumberFormat="1" applyFill="1" applyBorder="1" applyAlignment="1">
      <alignment horizontal="left"/>
    </xf>
    <xf numFmtId="0" fontId="18" fillId="13" borderId="35" xfId="0" applyFont="1" applyFill="1" applyBorder="1" applyAlignment="1">
      <alignment horizontal="right" wrapText="1"/>
    </xf>
    <xf numFmtId="5" fontId="18" fillId="2" borderId="36" xfId="6" applyNumberFormat="1" applyFont="1" applyFill="1" applyBorder="1" applyAlignment="1" applyProtection="1">
      <alignment horizontal="right" wrapText="1"/>
    </xf>
    <xf numFmtId="0" fontId="16" fillId="13" borderId="37" xfId="0" applyFont="1" applyFill="1" applyBorder="1" applyAlignment="1">
      <alignment horizontal="right" wrapText="1"/>
    </xf>
    <xf numFmtId="5" fontId="16" fillId="2" borderId="38" xfId="6" applyNumberFormat="1" applyFont="1" applyFill="1" applyBorder="1" applyAlignment="1" applyProtection="1">
      <alignment horizontal="right" wrapText="1"/>
    </xf>
    <xf numFmtId="0" fontId="16" fillId="13" borderId="41" xfId="0" applyFont="1" applyFill="1" applyBorder="1" applyAlignment="1">
      <alignment horizontal="right" wrapText="1"/>
    </xf>
    <xf numFmtId="5" fontId="16" fillId="2" borderId="42" xfId="6" applyNumberFormat="1" applyFont="1" applyFill="1" applyBorder="1" applyAlignment="1" applyProtection="1">
      <alignment horizontal="right" wrapText="1"/>
    </xf>
    <xf numFmtId="165" fontId="1" fillId="2" borderId="36" xfId="0" applyNumberFormat="1" applyFont="1" applyFill="1" applyBorder="1" applyAlignment="1">
      <alignment horizontal="right"/>
    </xf>
    <xf numFmtId="42" fontId="16" fillId="3" borderId="4" xfId="6" applyNumberFormat="1" applyFont="1" applyFill="1" applyBorder="1" applyAlignment="1" applyProtection="1">
      <alignment horizontal="left" wrapText="1"/>
    </xf>
    <xf numFmtId="42" fontId="16" fillId="3" borderId="4" xfId="6" applyNumberFormat="1" applyFont="1" applyFill="1" applyBorder="1" applyProtection="1"/>
    <xf numFmtId="165" fontId="1" fillId="2" borderId="38" xfId="0" applyNumberFormat="1" applyFont="1" applyFill="1" applyBorder="1" applyAlignment="1">
      <alignment horizontal="right"/>
    </xf>
    <xf numFmtId="42" fontId="0" fillId="19" borderId="0" xfId="0" applyNumberFormat="1" applyFill="1" applyAlignment="1">
      <alignment horizontal="left"/>
    </xf>
    <xf numFmtId="42" fontId="0" fillId="19" borderId="0" xfId="0" applyNumberFormat="1" applyFill="1" applyAlignment="1" applyProtection="1">
      <alignment horizontal="left"/>
      <protection locked="0"/>
    </xf>
    <xf numFmtId="0" fontId="16" fillId="19" borderId="10" xfId="0" applyFont="1" applyFill="1" applyBorder="1" applyAlignment="1">
      <alignment wrapText="1"/>
    </xf>
    <xf numFmtId="0" fontId="16" fillId="19" borderId="15" xfId="0" applyFont="1" applyFill="1" applyBorder="1" applyAlignment="1">
      <alignment wrapText="1"/>
    </xf>
    <xf numFmtId="0" fontId="16" fillId="19" borderId="3" xfId="0" applyFont="1" applyFill="1" applyBorder="1" applyAlignment="1">
      <alignment horizontal="left" wrapText="1"/>
    </xf>
    <xf numFmtId="0" fontId="18" fillId="20" borderId="3" xfId="0" applyFont="1" applyFill="1" applyBorder="1" applyAlignment="1">
      <alignment horizontal="center" wrapText="1"/>
    </xf>
    <xf numFmtId="0" fontId="16" fillId="20" borderId="5" xfId="0" applyFont="1" applyFill="1" applyBorder="1" applyAlignment="1">
      <alignment horizontal="right" wrapText="1"/>
    </xf>
    <xf numFmtId="42" fontId="0" fillId="20" borderId="16" xfId="0" applyNumberFormat="1" applyFill="1" applyBorder="1" applyAlignment="1">
      <alignment horizontal="left"/>
    </xf>
    <xf numFmtId="0" fontId="18" fillId="20" borderId="16" xfId="0" applyFont="1" applyFill="1" applyBorder="1" applyAlignment="1">
      <alignment horizontal="center" vertical="center" wrapText="1"/>
    </xf>
    <xf numFmtId="0" fontId="16" fillId="20" borderId="10" xfId="0" applyFont="1" applyFill="1" applyBorder="1" applyAlignment="1">
      <alignment horizontal="right" wrapText="1"/>
    </xf>
    <xf numFmtId="0" fontId="16" fillId="20" borderId="15" xfId="0" applyFont="1" applyFill="1" applyBorder="1" applyAlignment="1">
      <alignment horizontal="right" wrapText="1"/>
    </xf>
    <xf numFmtId="0" fontId="16" fillId="20" borderId="11" xfId="0" applyFont="1" applyFill="1" applyBorder="1" applyAlignment="1">
      <alignment horizontal="right" wrapText="1"/>
    </xf>
    <xf numFmtId="0" fontId="16" fillId="20" borderId="17" xfId="0" applyFont="1" applyFill="1" applyBorder="1" applyAlignment="1">
      <alignment horizontal="right" wrapText="1"/>
    </xf>
    <xf numFmtId="0" fontId="16" fillId="20" borderId="0" xfId="0" applyFont="1" applyFill="1" applyAlignment="1">
      <alignment horizontal="right" wrapText="1"/>
    </xf>
    <xf numFmtId="0" fontId="16" fillId="20" borderId="12" xfId="0" applyFont="1" applyFill="1" applyBorder="1" applyAlignment="1">
      <alignment horizontal="right" wrapText="1"/>
    </xf>
    <xf numFmtId="0" fontId="16" fillId="20" borderId="1" xfId="0" applyFont="1" applyFill="1" applyBorder="1" applyAlignment="1">
      <alignment horizontal="right" wrapText="1"/>
    </xf>
    <xf numFmtId="0" fontId="16" fillId="20" borderId="2" xfId="0" applyFont="1" applyFill="1" applyBorder="1" applyAlignment="1">
      <alignment horizontal="right" wrapText="1"/>
    </xf>
    <xf numFmtId="0" fontId="16" fillId="20" borderId="9" xfId="0" applyFont="1" applyFill="1" applyBorder="1" applyAlignment="1">
      <alignment horizontal="right" wrapText="1"/>
    </xf>
    <xf numFmtId="42" fontId="18" fillId="20" borderId="4" xfId="7" applyNumberFormat="1" applyFont="1" applyFill="1" applyBorder="1" applyAlignment="1">
      <alignment horizontal="center" wrapText="1"/>
    </xf>
    <xf numFmtId="0" fontId="18" fillId="20" borderId="4" xfId="0" applyFont="1" applyFill="1" applyBorder="1" applyAlignment="1">
      <alignment horizontal="center" wrapText="1"/>
    </xf>
    <xf numFmtId="0" fontId="18" fillId="20" borderId="4" xfId="0" applyFont="1" applyFill="1" applyBorder="1" applyAlignment="1">
      <alignment horizontal="center" vertical="center" wrapText="1"/>
    </xf>
    <xf numFmtId="165" fontId="0" fillId="6" borderId="0" xfId="0" applyNumberFormat="1" applyFill="1"/>
    <xf numFmtId="0" fontId="18" fillId="6" borderId="0" xfId="0" applyFont="1" applyFill="1"/>
    <xf numFmtId="0" fontId="1" fillId="6" borderId="0" xfId="0" applyFont="1" applyFill="1"/>
    <xf numFmtId="10" fontId="0" fillId="6" borderId="0" xfId="0" applyNumberFormat="1" applyFill="1"/>
    <xf numFmtId="42" fontId="0" fillId="21" borderId="0" xfId="0" applyNumberFormat="1" applyFill="1" applyAlignment="1">
      <alignment horizontal="left"/>
    </xf>
    <xf numFmtId="42" fontId="0" fillId="21" borderId="0" xfId="0" applyNumberFormat="1" applyFill="1" applyAlignment="1" applyProtection="1">
      <alignment horizontal="left"/>
      <protection locked="0"/>
    </xf>
    <xf numFmtId="0" fontId="18" fillId="22" borderId="4" xfId="0" applyFont="1" applyFill="1" applyBorder="1" applyAlignment="1">
      <alignment horizontal="center" vertical="center" wrapText="1"/>
    </xf>
    <xf numFmtId="0" fontId="16" fillId="21" borderId="3" xfId="0" applyFont="1" applyFill="1" applyBorder="1" applyAlignment="1">
      <alignment horizontal="left" wrapText="1"/>
    </xf>
    <xf numFmtId="0" fontId="18" fillId="22" borderId="3" xfId="0" applyFont="1" applyFill="1" applyBorder="1" applyAlignment="1">
      <alignment horizontal="center" wrapText="1"/>
    </xf>
    <xf numFmtId="0" fontId="16" fillId="22" borderId="10" xfId="0" applyFont="1" applyFill="1" applyBorder="1" applyAlignment="1">
      <alignment horizontal="right" wrapText="1"/>
    </xf>
    <xf numFmtId="0" fontId="16" fillId="22" borderId="15" xfId="0" applyFont="1" applyFill="1" applyBorder="1" applyAlignment="1">
      <alignment horizontal="right" wrapText="1"/>
    </xf>
    <xf numFmtId="0" fontId="16" fillId="22" borderId="17" xfId="0" applyFont="1" applyFill="1" applyBorder="1" applyAlignment="1">
      <alignment horizontal="right" wrapText="1"/>
    </xf>
    <xf numFmtId="0" fontId="18" fillId="22" borderId="0" xfId="0" applyFont="1" applyFill="1" applyAlignment="1">
      <alignment horizontal="right" wrapText="1"/>
    </xf>
    <xf numFmtId="0" fontId="16" fillId="22" borderId="0" xfId="0" applyFont="1" applyFill="1" applyAlignment="1">
      <alignment horizontal="right" wrapText="1"/>
    </xf>
    <xf numFmtId="0" fontId="16" fillId="22" borderId="1" xfId="0" applyFont="1" applyFill="1" applyBorder="1" applyAlignment="1">
      <alignment horizontal="right" wrapText="1"/>
    </xf>
    <xf numFmtId="0" fontId="16" fillId="22" borderId="2" xfId="0" applyFont="1" applyFill="1" applyBorder="1" applyAlignment="1">
      <alignment horizontal="right" wrapText="1"/>
    </xf>
    <xf numFmtId="0" fontId="16" fillId="22" borderId="9" xfId="0" applyFont="1" applyFill="1" applyBorder="1" applyAlignment="1">
      <alignment horizontal="right" wrapText="1"/>
    </xf>
    <xf numFmtId="0" fontId="16" fillId="22" borderId="12" xfId="0" applyFont="1" applyFill="1" applyBorder="1" applyAlignment="1">
      <alignment horizontal="right" wrapText="1"/>
    </xf>
    <xf numFmtId="0" fontId="16" fillId="22" borderId="11" xfId="0" applyFont="1" applyFill="1" applyBorder="1" applyAlignment="1">
      <alignment horizontal="right" wrapText="1"/>
    </xf>
    <xf numFmtId="0" fontId="16" fillId="22" borderId="5" xfId="0" applyFont="1" applyFill="1" applyBorder="1" applyAlignment="1">
      <alignment horizontal="right" wrapText="1"/>
    </xf>
    <xf numFmtId="42" fontId="0" fillId="22" borderId="16" xfId="0" applyNumberFormat="1" applyFill="1" applyBorder="1" applyAlignment="1">
      <alignment horizontal="left"/>
    </xf>
    <xf numFmtId="0" fontId="18" fillId="22" borderId="16" xfId="0" applyFont="1" applyFill="1" applyBorder="1" applyAlignment="1">
      <alignment horizontal="center" vertical="center" wrapText="1"/>
    </xf>
    <xf numFmtId="42" fontId="18" fillId="22" borderId="4" xfId="7" applyNumberFormat="1" applyFont="1" applyFill="1" applyBorder="1" applyAlignment="1">
      <alignment horizontal="center" wrapText="1"/>
    </xf>
    <xf numFmtId="0" fontId="18" fillId="22" borderId="4" xfId="0" applyFont="1" applyFill="1" applyBorder="1" applyAlignment="1">
      <alignment horizontal="center" wrapText="1"/>
    </xf>
    <xf numFmtId="0" fontId="0" fillId="22" borderId="1" xfId="0" applyFill="1" applyBorder="1" applyAlignment="1">
      <alignment horizontal="center" wrapText="1"/>
    </xf>
    <xf numFmtId="166" fontId="18" fillId="22" borderId="4" xfId="7" applyNumberFormat="1" applyFont="1" applyFill="1" applyBorder="1" applyAlignment="1">
      <alignment horizontal="center"/>
    </xf>
    <xf numFmtId="7" fontId="0" fillId="0" borderId="4" xfId="6" applyNumberFormat="1" applyFont="1" applyBorder="1" applyAlignment="1" applyProtection="1">
      <alignment horizontal="center"/>
    </xf>
    <xf numFmtId="0" fontId="1" fillId="6" borderId="18" xfId="0" applyFont="1" applyFill="1" applyBorder="1" applyAlignment="1">
      <alignment horizontal="right"/>
    </xf>
    <xf numFmtId="0" fontId="1" fillId="6" borderId="4" xfId="0" applyFont="1" applyFill="1" applyBorder="1" applyAlignment="1">
      <alignment horizontal="right"/>
    </xf>
    <xf numFmtId="0" fontId="1" fillId="6" borderId="20" xfId="0" applyFont="1" applyFill="1" applyBorder="1" applyAlignment="1">
      <alignment horizontal="right"/>
    </xf>
    <xf numFmtId="0" fontId="1" fillId="6" borderId="28" xfId="0" applyFont="1" applyFill="1" applyBorder="1" applyAlignment="1">
      <alignment horizontal="right"/>
    </xf>
    <xf numFmtId="0" fontId="28" fillId="6" borderId="17" xfId="0" applyFont="1" applyFill="1" applyBorder="1" applyAlignment="1">
      <alignment horizontal="center"/>
    </xf>
    <xf numFmtId="0" fontId="28" fillId="6" borderId="0" xfId="0" applyFont="1" applyFill="1" applyAlignment="1">
      <alignment horizontal="center"/>
    </xf>
    <xf numFmtId="0" fontId="0" fillId="6" borderId="24" xfId="0" applyFill="1" applyBorder="1" applyAlignment="1">
      <alignment horizontal="right" wrapText="1"/>
    </xf>
    <xf numFmtId="0" fontId="0" fillId="6" borderId="5" xfId="0" applyFill="1" applyBorder="1" applyAlignment="1">
      <alignment horizontal="right" wrapText="1"/>
    </xf>
    <xf numFmtId="0" fontId="0" fillId="6" borderId="25" xfId="0" applyFill="1" applyBorder="1" applyAlignment="1">
      <alignment horizontal="right"/>
    </xf>
    <xf numFmtId="0" fontId="0" fillId="6" borderId="16" xfId="0" applyFill="1" applyBorder="1" applyAlignment="1">
      <alignment horizontal="right"/>
    </xf>
    <xf numFmtId="0" fontId="0" fillId="6" borderId="26" xfId="0" applyFill="1" applyBorder="1" applyAlignment="1">
      <alignment horizontal="right"/>
    </xf>
    <xf numFmtId="0" fontId="0" fillId="6" borderId="32" xfId="0" applyFill="1" applyBorder="1" applyAlignment="1">
      <alignment horizontal="right"/>
    </xf>
    <xf numFmtId="0" fontId="1" fillId="6" borderId="22" xfId="0" applyFont="1" applyFill="1" applyBorder="1" applyAlignment="1">
      <alignment horizontal="right"/>
    </xf>
    <xf numFmtId="0" fontId="1" fillId="6" borderId="27" xfId="0" applyFont="1" applyFill="1" applyBorder="1" applyAlignment="1">
      <alignment horizontal="right"/>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0" fillId="6" borderId="22" xfId="0" applyFill="1" applyBorder="1" applyAlignment="1">
      <alignment horizontal="right"/>
    </xf>
    <xf numFmtId="0" fontId="0" fillId="6" borderId="27" xfId="0" applyFill="1" applyBorder="1" applyAlignment="1">
      <alignment horizontal="right"/>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8" fillId="8" borderId="1" xfId="0" applyFont="1" applyFill="1" applyBorder="1" applyAlignment="1" applyProtection="1">
      <alignment horizontal="left" wrapText="1"/>
      <protection locked="0"/>
    </xf>
    <xf numFmtId="0" fontId="18" fillId="8" borderId="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protection locked="0"/>
    </xf>
    <xf numFmtId="0" fontId="18" fillId="13" borderId="1" xfId="0" applyFont="1" applyFill="1" applyBorder="1" applyAlignment="1">
      <alignment horizontal="left" wrapText="1"/>
    </xf>
    <xf numFmtId="0" fontId="18" fillId="13" borderId="2" xfId="0" applyFont="1" applyFill="1" applyBorder="1" applyAlignment="1">
      <alignment horizontal="left" wrapText="1"/>
    </xf>
    <xf numFmtId="0" fontId="18" fillId="13" borderId="3" xfId="0" applyFont="1" applyFill="1" applyBorder="1" applyAlignment="1">
      <alignment horizontal="left" wrapText="1"/>
    </xf>
    <xf numFmtId="0" fontId="18" fillId="0" borderId="2" xfId="0" applyFont="1" applyBorder="1" applyAlignment="1" applyProtection="1">
      <alignment wrapText="1"/>
      <protection locked="0"/>
    </xf>
    <xf numFmtId="0" fontId="18" fillId="0" borderId="3" xfId="0" applyFont="1" applyBorder="1" applyAlignment="1" applyProtection="1">
      <alignment wrapText="1"/>
      <protection locked="0"/>
    </xf>
    <xf numFmtId="0" fontId="18" fillId="13" borderId="1" xfId="0" applyFont="1" applyFill="1" applyBorder="1" applyAlignment="1">
      <alignment wrapText="1"/>
    </xf>
    <xf numFmtId="0" fontId="18" fillId="13" borderId="2" xfId="0" applyFont="1" applyFill="1" applyBorder="1" applyAlignment="1">
      <alignment wrapText="1"/>
    </xf>
    <xf numFmtId="0" fontId="18" fillId="13" borderId="3" xfId="0" applyFont="1" applyFill="1" applyBorder="1" applyAlignment="1">
      <alignment wrapText="1"/>
    </xf>
    <xf numFmtId="0" fontId="0" fillId="13" borderId="1" xfId="0" applyFill="1" applyBorder="1" applyAlignment="1">
      <alignment horizontal="left" wrapText="1"/>
    </xf>
    <xf numFmtId="0" fontId="0" fillId="13" borderId="2" xfId="0" applyFill="1" applyBorder="1" applyAlignment="1">
      <alignment horizontal="left" wrapText="1"/>
    </xf>
    <xf numFmtId="0" fontId="0" fillId="13" borderId="3" xfId="0" applyFill="1" applyBorder="1" applyAlignment="1">
      <alignment horizontal="left"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8" fillId="0" borderId="1" xfId="0" applyFont="1" applyBorder="1" applyAlignment="1" applyProtection="1">
      <alignment horizontal="left" wrapText="1"/>
      <protection locked="0"/>
    </xf>
    <xf numFmtId="0" fontId="18" fillId="0" borderId="2"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13" borderId="3" xfId="0" applyFont="1" applyFill="1" applyBorder="1" applyAlignment="1">
      <alignment horizontal="right" wrapText="1"/>
    </xf>
    <xf numFmtId="0" fontId="16" fillId="6" borderId="1" xfId="0" applyFont="1" applyFill="1" applyBorder="1" applyAlignment="1">
      <alignment horizontal="left" wrapText="1"/>
    </xf>
    <xf numFmtId="0" fontId="16" fillId="6" borderId="2" xfId="0" applyFont="1" applyFill="1" applyBorder="1" applyAlignment="1">
      <alignment horizontal="left" wrapText="1"/>
    </xf>
    <xf numFmtId="0" fontId="16" fillId="6" borderId="3" xfId="0" applyFont="1" applyFill="1" applyBorder="1" applyAlignment="1">
      <alignment horizontal="left" wrapText="1"/>
    </xf>
    <xf numFmtId="0" fontId="0" fillId="8" borderId="4" xfId="0" applyFill="1" applyBorder="1" applyAlignment="1" applyProtection="1">
      <alignment wrapText="1"/>
      <protection locked="0"/>
    </xf>
    <xf numFmtId="0" fontId="18" fillId="0" borderId="4" xfId="0" applyFont="1" applyBorder="1" applyAlignment="1" applyProtection="1">
      <alignment horizontal="lef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13" borderId="1" xfId="0" applyFill="1" applyBorder="1" applyAlignment="1">
      <alignment wrapText="1"/>
    </xf>
    <xf numFmtId="0" fontId="0" fillId="13" borderId="2" xfId="0" applyFill="1" applyBorder="1" applyAlignment="1">
      <alignment wrapText="1"/>
    </xf>
    <xf numFmtId="0" fontId="0" fillId="13" borderId="3" xfId="0" applyFill="1" applyBorder="1" applyAlignment="1">
      <alignment wrapText="1"/>
    </xf>
    <xf numFmtId="0" fontId="0" fillId="0" borderId="4" xfId="0" applyBorder="1" applyAlignment="1" applyProtection="1">
      <alignment horizontal="left" wrapText="1"/>
      <protection locked="0"/>
    </xf>
    <xf numFmtId="0" fontId="0" fillId="13" borderId="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1" xfId="0" applyFill="1" applyBorder="1" applyAlignment="1" applyProtection="1">
      <alignment horizontal="left" wrapText="1"/>
      <protection locked="0"/>
    </xf>
    <xf numFmtId="0" fontId="0" fillId="13" borderId="2" xfId="0" applyFill="1" applyBorder="1" applyAlignment="1" applyProtection="1">
      <alignment horizontal="left" wrapText="1"/>
      <protection locked="0"/>
    </xf>
    <xf numFmtId="0" fontId="0" fillId="13" borderId="3" xfId="0" applyFill="1" applyBorder="1" applyAlignment="1" applyProtection="1">
      <alignment horizontal="left" wrapText="1"/>
      <protection locked="0"/>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16" fillId="6" borderId="1" xfId="0" applyFont="1" applyFill="1" applyBorder="1" applyAlignment="1">
      <alignment wrapText="1"/>
    </xf>
    <xf numFmtId="0" fontId="16" fillId="6" borderId="2" xfId="0" applyFont="1" applyFill="1" applyBorder="1" applyAlignment="1">
      <alignment wrapText="1"/>
    </xf>
    <xf numFmtId="0" fontId="16" fillId="6" borderId="3" xfId="0" applyFont="1" applyFill="1" applyBorder="1" applyAlignment="1">
      <alignment wrapText="1"/>
    </xf>
    <xf numFmtId="0" fontId="16" fillId="13" borderId="1" xfId="0" applyFont="1" applyFill="1" applyBorder="1" applyAlignment="1">
      <alignment horizontal="right" vertical="center" wrapText="1"/>
    </xf>
    <xf numFmtId="0" fontId="16" fillId="13" borderId="2" xfId="0" applyFont="1" applyFill="1" applyBorder="1" applyAlignment="1">
      <alignment horizontal="right" vertical="center" wrapText="1"/>
    </xf>
    <xf numFmtId="0" fontId="16" fillId="13" borderId="3" xfId="0" applyFont="1" applyFill="1" applyBorder="1" applyAlignment="1">
      <alignment horizontal="right" vertical="center" wrapText="1"/>
    </xf>
    <xf numFmtId="0" fontId="16" fillId="6" borderId="1" xfId="0" applyFont="1" applyFill="1" applyBorder="1" applyAlignment="1">
      <alignment horizontal="right" wrapText="1"/>
    </xf>
    <xf numFmtId="0" fontId="16" fillId="6" borderId="2" xfId="0" applyFont="1" applyFill="1" applyBorder="1" applyAlignment="1">
      <alignment horizontal="right" wrapText="1"/>
    </xf>
    <xf numFmtId="0" fontId="16" fillId="6" borderId="3" xfId="0" applyFont="1" applyFill="1" applyBorder="1" applyAlignment="1">
      <alignment horizontal="right" wrapText="1"/>
    </xf>
    <xf numFmtId="0" fontId="18" fillId="13" borderId="0" xfId="0" applyFont="1" applyFill="1" applyAlignment="1">
      <alignment horizontal="right" wrapText="1"/>
    </xf>
    <xf numFmtId="0" fontId="16" fillId="13" borderId="0" xfId="0" applyFont="1" applyFill="1" applyAlignment="1">
      <alignment horizontal="right" wrapText="1"/>
    </xf>
    <xf numFmtId="0" fontId="16" fillId="6" borderId="10" xfId="0" applyFont="1" applyFill="1" applyBorder="1" applyAlignment="1">
      <alignment horizontal="left" wrapText="1"/>
    </xf>
    <xf numFmtId="0" fontId="16" fillId="6" borderId="15" xfId="0" applyFont="1" applyFill="1" applyBorder="1" applyAlignment="1">
      <alignment horizontal="left" wrapText="1"/>
    </xf>
    <xf numFmtId="0" fontId="19" fillId="13" borderId="1" xfId="0" applyFont="1" applyFill="1" applyBorder="1" applyAlignment="1">
      <alignment horizontal="left" wrapText="1"/>
    </xf>
    <xf numFmtId="0" fontId="19" fillId="13" borderId="2" xfId="0" applyFont="1" applyFill="1" applyBorder="1" applyAlignment="1">
      <alignment horizontal="left" wrapText="1"/>
    </xf>
    <xf numFmtId="0" fontId="19" fillId="13" borderId="3" xfId="0" applyFont="1" applyFill="1" applyBorder="1" applyAlignment="1">
      <alignment horizontal="left" wrapText="1"/>
    </xf>
    <xf numFmtId="164" fontId="18" fillId="2" borderId="0" xfId="0" applyNumberFormat="1" applyFont="1" applyFill="1" applyAlignment="1">
      <alignment horizontal="right" wrapText="1"/>
    </xf>
    <xf numFmtId="165" fontId="18" fillId="2" borderId="12" xfId="0" applyNumberFormat="1" applyFont="1" applyFill="1" applyBorder="1" applyAlignment="1">
      <alignment horizontal="right" wrapText="1"/>
    </xf>
    <xf numFmtId="165" fontId="18" fillId="2" borderId="0" xfId="0" applyNumberFormat="1" applyFont="1" applyFill="1" applyAlignment="1">
      <alignment horizontal="right" wrapText="1"/>
    </xf>
    <xf numFmtId="0" fontId="18" fillId="13" borderId="1" xfId="0" applyFont="1" applyFill="1" applyBorder="1" applyAlignment="1">
      <alignment horizontal="center" wrapText="1"/>
    </xf>
    <xf numFmtId="0" fontId="18" fillId="13" borderId="2" xfId="0" applyFont="1" applyFill="1" applyBorder="1" applyAlignment="1">
      <alignment horizontal="center" wrapText="1"/>
    </xf>
    <xf numFmtId="0" fontId="18" fillId="13" borderId="3" xfId="0" applyFont="1" applyFill="1" applyBorder="1" applyAlignment="1">
      <alignment horizontal="center" wrapText="1"/>
    </xf>
    <xf numFmtId="0" fontId="18" fillId="0" borderId="1" xfId="0" applyFont="1" applyBorder="1" applyAlignment="1" applyProtection="1">
      <alignment horizontal="center" wrapText="1"/>
      <protection locked="0"/>
    </xf>
    <xf numFmtId="0" fontId="18" fillId="0" borderId="2" xfId="0" applyFont="1" applyBorder="1" applyAlignment="1" applyProtection="1">
      <alignment horizontal="center" wrapText="1"/>
      <protection locked="0"/>
    </xf>
    <xf numFmtId="0" fontId="18" fillId="0" borderId="3" xfId="0" applyFont="1" applyBorder="1" applyAlignment="1" applyProtection="1">
      <alignment horizontal="center" wrapText="1"/>
      <protection locked="0"/>
    </xf>
    <xf numFmtId="0" fontId="18" fillId="13" borderId="4" xfId="0" applyFont="1" applyFill="1" applyBorder="1" applyAlignment="1">
      <alignment horizontal="right" wrapText="1"/>
    </xf>
    <xf numFmtId="165" fontId="18" fillId="2" borderId="1" xfId="0" applyNumberFormat="1" applyFont="1" applyFill="1" applyBorder="1" applyAlignment="1">
      <alignment horizontal="right" wrapText="1"/>
    </xf>
    <xf numFmtId="165" fontId="18" fillId="2" borderId="3" xfId="0" applyNumberFormat="1" applyFont="1" applyFill="1" applyBorder="1" applyAlignment="1">
      <alignment horizontal="right" wrapText="1"/>
    </xf>
    <xf numFmtId="0" fontId="18" fillId="13" borderId="1" xfId="0" applyFont="1" applyFill="1" applyBorder="1" applyAlignment="1">
      <alignment horizontal="right" wrapText="1"/>
    </xf>
    <xf numFmtId="0" fontId="18" fillId="13" borderId="2" xfId="0" applyFont="1" applyFill="1" applyBorder="1" applyAlignment="1">
      <alignment horizontal="right" wrapText="1"/>
    </xf>
    <xf numFmtId="0" fontId="18" fillId="13" borderId="3" xfId="0" applyFont="1" applyFill="1" applyBorder="1" applyAlignment="1">
      <alignment horizontal="right" wrapText="1"/>
    </xf>
    <xf numFmtId="10" fontId="18" fillId="2" borderId="1" xfId="0" applyNumberFormat="1" applyFont="1" applyFill="1" applyBorder="1" applyAlignment="1">
      <alignment horizontal="left"/>
    </xf>
    <xf numFmtId="10" fontId="18" fillId="2" borderId="3" xfId="0" applyNumberFormat="1" applyFont="1" applyFill="1" applyBorder="1" applyAlignment="1">
      <alignment horizontal="left"/>
    </xf>
    <xf numFmtId="0" fontId="18" fillId="13" borderId="17" xfId="0" applyFont="1" applyFill="1" applyBorder="1" applyAlignment="1">
      <alignment horizontal="righ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18" fillId="13" borderId="1" xfId="0" applyFont="1" applyFill="1" applyBorder="1" applyAlignment="1" applyProtection="1">
      <alignment horizontal="left" wrapText="1"/>
      <protection locked="0"/>
    </xf>
    <xf numFmtId="0" fontId="18" fillId="13" borderId="2" xfId="0" applyFont="1" applyFill="1" applyBorder="1" applyAlignment="1" applyProtection="1">
      <alignment horizontal="left" wrapText="1"/>
      <protection locked="0"/>
    </xf>
    <xf numFmtId="0" fontId="18" fillId="13" borderId="3" xfId="0" applyFont="1" applyFill="1" applyBorder="1" applyAlignment="1" applyProtection="1">
      <alignment horizontal="left" wrapText="1"/>
      <protection locked="0"/>
    </xf>
    <xf numFmtId="0" fontId="0" fillId="13" borderId="4" xfId="0" applyFill="1" applyBorder="1" applyAlignment="1">
      <alignment wrapText="1"/>
    </xf>
    <xf numFmtId="0" fontId="27" fillId="2" borderId="0" xfId="0" applyFont="1" applyFill="1" applyAlignment="1">
      <alignment horizontal="center" vertical="center" wrapText="1"/>
    </xf>
    <xf numFmtId="0" fontId="27" fillId="6" borderId="0" xfId="0" applyFont="1" applyFill="1" applyAlignment="1">
      <alignment horizontal="center" vertical="center" wrapText="1"/>
    </xf>
    <xf numFmtId="10" fontId="16" fillId="6" borderId="1" xfId="0" applyNumberFormat="1" applyFont="1" applyFill="1" applyBorder="1" applyAlignment="1">
      <alignment horizontal="left" wrapText="1"/>
    </xf>
    <xf numFmtId="10" fontId="16" fillId="6" borderId="2" xfId="0" applyNumberFormat="1" applyFont="1" applyFill="1" applyBorder="1" applyAlignment="1">
      <alignment horizontal="left" wrapText="1"/>
    </xf>
    <xf numFmtId="10" fontId="16" fillId="6" borderId="3" xfId="0" applyNumberFormat="1" applyFont="1" applyFill="1" applyBorder="1" applyAlignment="1">
      <alignment horizontal="left" wrapText="1"/>
    </xf>
    <xf numFmtId="0" fontId="16" fillId="19" borderId="1" xfId="0" applyFont="1" applyFill="1" applyBorder="1" applyAlignment="1">
      <alignment wrapText="1"/>
    </xf>
    <xf numFmtId="0" fontId="16" fillId="19" borderId="2" xfId="0" applyFont="1" applyFill="1" applyBorder="1" applyAlignment="1">
      <alignment wrapText="1"/>
    </xf>
    <xf numFmtId="0" fontId="16" fillId="19" borderId="3" xfId="0" applyFont="1" applyFill="1" applyBorder="1" applyAlignment="1">
      <alignment wrapText="1"/>
    </xf>
    <xf numFmtId="0" fontId="18" fillId="20" borderId="1" xfId="0" applyFont="1" applyFill="1" applyBorder="1" applyAlignment="1">
      <alignment horizontal="center" vertical="center" wrapText="1"/>
    </xf>
    <xf numFmtId="0" fontId="18" fillId="20" borderId="2" xfId="0" applyFont="1" applyFill="1" applyBorder="1" applyAlignment="1">
      <alignment horizontal="center" vertical="center" wrapText="1"/>
    </xf>
    <xf numFmtId="0" fontId="18" fillId="20" borderId="3" xfId="0" applyFont="1" applyFill="1" applyBorder="1" applyAlignment="1">
      <alignment horizontal="center" vertical="center" wrapText="1"/>
    </xf>
    <xf numFmtId="0" fontId="16" fillId="20" borderId="1" xfId="0" applyFont="1" applyFill="1" applyBorder="1" applyAlignment="1">
      <alignment horizontal="right" wrapText="1"/>
    </xf>
    <xf numFmtId="0" fontId="16" fillId="20" borderId="2" xfId="0" applyFont="1" applyFill="1" applyBorder="1" applyAlignment="1">
      <alignment horizontal="right" wrapText="1"/>
    </xf>
    <xf numFmtId="0" fontId="16" fillId="20" borderId="3" xfId="0" applyFont="1" applyFill="1" applyBorder="1" applyAlignment="1">
      <alignment horizontal="right" wrapText="1"/>
    </xf>
    <xf numFmtId="0" fontId="16" fillId="19" borderId="1" xfId="0" applyFont="1" applyFill="1" applyBorder="1" applyAlignment="1">
      <alignment horizontal="left" wrapText="1"/>
    </xf>
    <xf numFmtId="0" fontId="16" fillId="19" borderId="2" xfId="0" applyFont="1" applyFill="1" applyBorder="1" applyAlignment="1">
      <alignment horizontal="left" wrapText="1"/>
    </xf>
    <xf numFmtId="0" fontId="16" fillId="19" borderId="3" xfId="0" applyFont="1" applyFill="1" applyBorder="1" applyAlignment="1">
      <alignment horizontal="left" wrapText="1"/>
    </xf>
    <xf numFmtId="0" fontId="16" fillId="20" borderId="1" xfId="0" applyFont="1" applyFill="1" applyBorder="1" applyAlignment="1">
      <alignment horizontal="right" vertical="center" wrapText="1"/>
    </xf>
    <xf numFmtId="0" fontId="16" fillId="20" borderId="2" xfId="0" applyFont="1" applyFill="1" applyBorder="1" applyAlignment="1">
      <alignment horizontal="right" vertical="center" wrapText="1"/>
    </xf>
    <xf numFmtId="0" fontId="16" fillId="20" borderId="3" xfId="0" applyFont="1" applyFill="1" applyBorder="1" applyAlignment="1">
      <alignment horizontal="right" vertical="center" wrapText="1"/>
    </xf>
    <xf numFmtId="0" fontId="0" fillId="20" borderId="2" xfId="0" applyFill="1" applyBorder="1" applyAlignment="1">
      <alignment horizontal="center" vertical="center" wrapText="1"/>
    </xf>
    <xf numFmtId="0" fontId="0" fillId="20" borderId="3" xfId="0" applyFill="1" applyBorder="1" applyAlignment="1">
      <alignment horizontal="center" vertical="center" wrapText="1"/>
    </xf>
    <xf numFmtId="0" fontId="0" fillId="20" borderId="1" xfId="0" applyFill="1" applyBorder="1" applyAlignment="1" applyProtection="1">
      <alignment horizontal="left" wrapText="1"/>
      <protection locked="0"/>
    </xf>
    <xf numFmtId="0" fontId="0" fillId="20" borderId="2" xfId="0" applyFill="1" applyBorder="1" applyAlignment="1" applyProtection="1">
      <alignment horizontal="left" wrapText="1"/>
      <protection locked="0"/>
    </xf>
    <xf numFmtId="0" fontId="0" fillId="20" borderId="3" xfId="0" applyFill="1" applyBorder="1" applyAlignment="1" applyProtection="1">
      <alignment horizontal="left" wrapText="1"/>
      <protection locked="0"/>
    </xf>
    <xf numFmtId="0" fontId="18" fillId="20" borderId="1" xfId="0" applyFont="1" applyFill="1" applyBorder="1" applyAlignment="1">
      <alignment horizontal="left" wrapText="1"/>
    </xf>
    <xf numFmtId="0" fontId="18" fillId="20" borderId="2" xfId="0" applyFont="1" applyFill="1" applyBorder="1" applyAlignment="1">
      <alignment horizontal="left" wrapText="1"/>
    </xf>
    <xf numFmtId="0" fontId="18" fillId="20" borderId="3" xfId="0" applyFont="1" applyFill="1" applyBorder="1" applyAlignment="1">
      <alignment horizontal="left" wrapText="1"/>
    </xf>
    <xf numFmtId="0" fontId="1" fillId="20" borderId="1" xfId="0" applyFont="1" applyFill="1" applyBorder="1" applyAlignment="1">
      <alignment horizontal="right"/>
    </xf>
    <xf numFmtId="0" fontId="1" fillId="20" borderId="2" xfId="0" applyFont="1" applyFill="1" applyBorder="1" applyAlignment="1">
      <alignment horizontal="right"/>
    </xf>
    <xf numFmtId="0" fontId="1" fillId="20" borderId="3" xfId="0" applyFont="1" applyFill="1" applyBorder="1" applyAlignment="1">
      <alignment horizontal="right"/>
    </xf>
    <xf numFmtId="0" fontId="18" fillId="20" borderId="1" xfId="0" applyFont="1" applyFill="1" applyBorder="1" applyAlignment="1" applyProtection="1">
      <alignment horizontal="left" wrapText="1"/>
      <protection locked="0"/>
    </xf>
    <xf numFmtId="0" fontId="18" fillId="20" borderId="2" xfId="0" applyFont="1" applyFill="1" applyBorder="1" applyAlignment="1" applyProtection="1">
      <alignment horizontal="left" wrapText="1"/>
      <protection locked="0"/>
    </xf>
    <xf numFmtId="0" fontId="18" fillId="20" borderId="3" xfId="0" applyFont="1" applyFill="1" applyBorder="1" applyAlignment="1" applyProtection="1">
      <alignment horizontal="left" wrapText="1"/>
      <protection locked="0"/>
    </xf>
    <xf numFmtId="0" fontId="0" fillId="20" borderId="1" xfId="0" applyFill="1" applyBorder="1" applyAlignment="1">
      <alignment wrapText="1"/>
    </xf>
    <xf numFmtId="0" fontId="0" fillId="20" borderId="2" xfId="0" applyFill="1" applyBorder="1" applyAlignment="1">
      <alignment wrapText="1"/>
    </xf>
    <xf numFmtId="0" fontId="0" fillId="20" borderId="3" xfId="0" applyFill="1" applyBorder="1" applyAlignment="1">
      <alignment wrapText="1"/>
    </xf>
    <xf numFmtId="0" fontId="0" fillId="20" borderId="4" xfId="0" applyFill="1" applyBorder="1" applyAlignment="1">
      <alignment wrapText="1"/>
    </xf>
    <xf numFmtId="0" fontId="27" fillId="19" borderId="0" xfId="0" applyFont="1" applyFill="1" applyAlignment="1">
      <alignment horizontal="center" vertical="center" wrapText="1"/>
    </xf>
    <xf numFmtId="0" fontId="19" fillId="20" borderId="1" xfId="0" applyFont="1" applyFill="1" applyBorder="1" applyAlignment="1">
      <alignment horizontal="left" wrapText="1"/>
    </xf>
    <xf numFmtId="0" fontId="19" fillId="20" borderId="2" xfId="0" applyFont="1" applyFill="1" applyBorder="1" applyAlignment="1">
      <alignment horizontal="left" wrapText="1"/>
    </xf>
    <xf numFmtId="0" fontId="19" fillId="20" borderId="3" xfId="0" applyFont="1" applyFill="1" applyBorder="1" applyAlignment="1">
      <alignment horizontal="left" wrapText="1"/>
    </xf>
    <xf numFmtId="0" fontId="16" fillId="19" borderId="10" xfId="0" applyFont="1" applyFill="1" applyBorder="1" applyAlignment="1">
      <alignment horizontal="left" wrapText="1"/>
    </xf>
    <xf numFmtId="0" fontId="16" fillId="19" borderId="15" xfId="0" applyFont="1" applyFill="1" applyBorder="1" applyAlignment="1">
      <alignment horizontal="left" wrapText="1"/>
    </xf>
    <xf numFmtId="0" fontId="18" fillId="20" borderId="4" xfId="0" applyFont="1" applyFill="1" applyBorder="1" applyAlignment="1">
      <alignment horizontal="right" wrapText="1"/>
    </xf>
    <xf numFmtId="0" fontId="18" fillId="20" borderId="1" xfId="0" applyFont="1" applyFill="1" applyBorder="1" applyAlignment="1">
      <alignment horizontal="right" wrapText="1"/>
    </xf>
    <xf numFmtId="0" fontId="18" fillId="20" borderId="2" xfId="0" applyFont="1" applyFill="1" applyBorder="1" applyAlignment="1">
      <alignment horizontal="right" wrapText="1"/>
    </xf>
    <xf numFmtId="0" fontId="18" fillId="20" borderId="3" xfId="0" applyFont="1" applyFill="1" applyBorder="1" applyAlignment="1">
      <alignment horizontal="right" wrapText="1"/>
    </xf>
    <xf numFmtId="10" fontId="18" fillId="20" borderId="1" xfId="0" applyNumberFormat="1" applyFont="1" applyFill="1" applyBorder="1" applyAlignment="1">
      <alignment horizontal="left"/>
    </xf>
    <xf numFmtId="10" fontId="18" fillId="20" borderId="3" xfId="0" applyNumberFormat="1" applyFont="1" applyFill="1" applyBorder="1" applyAlignment="1">
      <alignment horizontal="left"/>
    </xf>
    <xf numFmtId="0" fontId="16" fillId="19" borderId="1" xfId="0" applyFont="1" applyFill="1" applyBorder="1" applyAlignment="1">
      <alignment horizontal="right" wrapText="1"/>
    </xf>
    <xf numFmtId="0" fontId="16" fillId="19" borderId="2" xfId="0" applyFont="1" applyFill="1" applyBorder="1" applyAlignment="1">
      <alignment horizontal="right" wrapText="1"/>
    </xf>
    <xf numFmtId="0" fontId="16" fillId="19" borderId="3" xfId="0" applyFont="1" applyFill="1" applyBorder="1" applyAlignment="1">
      <alignment horizontal="right" wrapText="1"/>
    </xf>
    <xf numFmtId="0" fontId="18" fillId="20" borderId="0" xfId="0" applyFont="1" applyFill="1" applyAlignment="1">
      <alignment horizontal="right" wrapText="1"/>
    </xf>
    <xf numFmtId="0" fontId="16" fillId="20" borderId="0" xfId="0" applyFont="1" applyFill="1" applyAlignment="1">
      <alignment horizontal="right" wrapText="1"/>
    </xf>
    <xf numFmtId="0" fontId="18" fillId="20" borderId="1" xfId="0" applyFont="1" applyFill="1" applyBorder="1" applyAlignment="1">
      <alignment horizontal="center" wrapText="1"/>
    </xf>
    <xf numFmtId="0" fontId="18" fillId="20" borderId="2" xfId="0" applyFont="1" applyFill="1" applyBorder="1" applyAlignment="1">
      <alignment horizontal="center" wrapText="1"/>
    </xf>
    <xf numFmtId="0" fontId="18" fillId="20" borderId="3" xfId="0" applyFont="1" applyFill="1" applyBorder="1" applyAlignment="1">
      <alignment horizontal="center" wrapText="1"/>
    </xf>
    <xf numFmtId="0" fontId="27" fillId="21" borderId="0" xfId="0" applyFont="1" applyFill="1" applyAlignment="1">
      <alignment horizontal="center" vertical="center" wrapText="1"/>
    </xf>
    <xf numFmtId="0" fontId="16" fillId="21" borderId="1" xfId="0" applyFont="1" applyFill="1" applyBorder="1" applyAlignment="1">
      <alignment wrapText="1"/>
    </xf>
    <xf numFmtId="0" fontId="16" fillId="21" borderId="2" xfId="0" applyFont="1" applyFill="1" applyBorder="1" applyAlignment="1">
      <alignment wrapText="1"/>
    </xf>
    <xf numFmtId="0" fontId="16" fillId="21" borderId="3" xfId="0" applyFont="1" applyFill="1" applyBorder="1" applyAlignment="1">
      <alignment wrapText="1"/>
    </xf>
    <xf numFmtId="0" fontId="18" fillId="22" borderId="1" xfId="0" applyFont="1" applyFill="1" applyBorder="1" applyAlignment="1">
      <alignment horizontal="center" vertical="center" wrapText="1"/>
    </xf>
    <xf numFmtId="0" fontId="18" fillId="22" borderId="2" xfId="0" applyFont="1" applyFill="1" applyBorder="1" applyAlignment="1">
      <alignment horizontal="center" vertical="center" wrapText="1"/>
    </xf>
    <xf numFmtId="0" fontId="18" fillId="22" borderId="3" xfId="0" applyFont="1" applyFill="1" applyBorder="1" applyAlignment="1">
      <alignment horizontal="center" vertical="center" wrapText="1"/>
    </xf>
    <xf numFmtId="0" fontId="16" fillId="22" borderId="1" xfId="0" applyFont="1" applyFill="1" applyBorder="1" applyAlignment="1">
      <alignment horizontal="right" wrapText="1"/>
    </xf>
    <xf numFmtId="0" fontId="16" fillId="22" borderId="2" xfId="0" applyFont="1" applyFill="1" applyBorder="1" applyAlignment="1">
      <alignment horizontal="right" wrapText="1"/>
    </xf>
    <xf numFmtId="0" fontId="16" fillId="22" borderId="3" xfId="0" applyFont="1" applyFill="1" applyBorder="1" applyAlignment="1">
      <alignment horizontal="right" wrapText="1"/>
    </xf>
    <xf numFmtId="0" fontId="16" fillId="21" borderId="1" xfId="0" applyFont="1" applyFill="1" applyBorder="1" applyAlignment="1">
      <alignment horizontal="left" wrapText="1"/>
    </xf>
    <xf numFmtId="0" fontId="16" fillId="21" borderId="2" xfId="0" applyFont="1" applyFill="1" applyBorder="1" applyAlignment="1">
      <alignment horizontal="left" wrapText="1"/>
    </xf>
    <xf numFmtId="0" fontId="16" fillId="21" borderId="3" xfId="0" applyFont="1" applyFill="1" applyBorder="1" applyAlignment="1">
      <alignment horizontal="left" wrapText="1"/>
    </xf>
    <xf numFmtId="0" fontId="16" fillId="22" borderId="1" xfId="0" applyFont="1" applyFill="1" applyBorder="1" applyAlignment="1">
      <alignment horizontal="right" vertical="center" wrapText="1"/>
    </xf>
    <xf numFmtId="0" fontId="16" fillId="22" borderId="2" xfId="0" applyFont="1" applyFill="1" applyBorder="1" applyAlignment="1">
      <alignment horizontal="right" vertical="center" wrapText="1"/>
    </xf>
    <xf numFmtId="0" fontId="16" fillId="22" borderId="3" xfId="0" applyFont="1" applyFill="1" applyBorder="1" applyAlignment="1">
      <alignment horizontal="right" vertical="center" wrapText="1"/>
    </xf>
    <xf numFmtId="0" fontId="0" fillId="22" borderId="1" xfId="0" applyFill="1" applyBorder="1" applyAlignment="1">
      <alignment horizontal="center" vertical="center" wrapText="1"/>
    </xf>
    <xf numFmtId="0" fontId="0" fillId="22" borderId="2" xfId="0" applyFill="1" applyBorder="1" applyAlignment="1">
      <alignment horizontal="center" vertical="center" wrapText="1"/>
    </xf>
    <xf numFmtId="0" fontId="0" fillId="22" borderId="3" xfId="0" applyFill="1" applyBorder="1" applyAlignment="1">
      <alignment horizontal="center" vertical="center" wrapText="1"/>
    </xf>
    <xf numFmtId="0" fontId="0" fillId="22" borderId="1" xfId="0" applyFill="1" applyBorder="1" applyAlignment="1" applyProtection="1">
      <alignment horizontal="left" wrapText="1"/>
      <protection locked="0"/>
    </xf>
    <xf numFmtId="0" fontId="0" fillId="22" borderId="2" xfId="0" applyFill="1" applyBorder="1" applyAlignment="1" applyProtection="1">
      <alignment horizontal="left" wrapText="1"/>
      <protection locked="0"/>
    </xf>
    <xf numFmtId="0" fontId="0" fillId="22" borderId="3" xfId="0" applyFill="1" applyBorder="1" applyAlignment="1" applyProtection="1">
      <alignment horizontal="left" wrapText="1"/>
      <protection locked="0"/>
    </xf>
    <xf numFmtId="0" fontId="18" fillId="22" borderId="1" xfId="0" applyFont="1" applyFill="1" applyBorder="1" applyAlignment="1">
      <alignment horizontal="left" wrapText="1"/>
    </xf>
    <xf numFmtId="0" fontId="18" fillId="22" borderId="2" xfId="0" applyFont="1" applyFill="1" applyBorder="1" applyAlignment="1">
      <alignment horizontal="left" wrapText="1"/>
    </xf>
    <xf numFmtId="0" fontId="18" fillId="22" borderId="3" xfId="0" applyFont="1" applyFill="1" applyBorder="1" applyAlignment="1">
      <alignment horizontal="left" wrapText="1"/>
    </xf>
    <xf numFmtId="0" fontId="18" fillId="22" borderId="1" xfId="0" applyFont="1" applyFill="1" applyBorder="1" applyAlignment="1">
      <alignment wrapText="1"/>
    </xf>
    <xf numFmtId="0" fontId="18" fillId="22" borderId="2" xfId="0" applyFont="1" applyFill="1" applyBorder="1" applyAlignment="1">
      <alignment wrapText="1"/>
    </xf>
    <xf numFmtId="0" fontId="18" fillId="22" borderId="3" xfId="0" applyFont="1" applyFill="1" applyBorder="1" applyAlignment="1">
      <alignment wrapText="1"/>
    </xf>
    <xf numFmtId="0" fontId="0" fillId="22" borderId="1" xfId="0" applyFill="1" applyBorder="1" applyAlignment="1">
      <alignment horizontal="left" wrapText="1"/>
    </xf>
    <xf numFmtId="0" fontId="0" fillId="22" borderId="2" xfId="0" applyFill="1" applyBorder="1" applyAlignment="1">
      <alignment horizontal="left" wrapText="1"/>
    </xf>
    <xf numFmtId="0" fontId="0" fillId="22" borderId="3" xfId="0" applyFill="1" applyBorder="1" applyAlignment="1">
      <alignment horizontal="left" wrapText="1"/>
    </xf>
    <xf numFmtId="0" fontId="1" fillId="22" borderId="1" xfId="0" applyFont="1" applyFill="1" applyBorder="1" applyAlignment="1">
      <alignment horizontal="right"/>
    </xf>
    <xf numFmtId="0" fontId="1" fillId="22" borderId="2" xfId="0" applyFont="1" applyFill="1" applyBorder="1" applyAlignment="1">
      <alignment horizontal="right"/>
    </xf>
    <xf numFmtId="0" fontId="1" fillId="22" borderId="3" xfId="0" applyFont="1" applyFill="1" applyBorder="1" applyAlignment="1">
      <alignment horizontal="right"/>
    </xf>
    <xf numFmtId="0" fontId="18" fillId="22" borderId="1" xfId="0" applyFont="1" applyFill="1" applyBorder="1" applyAlignment="1" applyProtection="1">
      <alignment horizontal="left" wrapText="1"/>
      <protection locked="0"/>
    </xf>
    <xf numFmtId="0" fontId="18" fillId="22" borderId="2" xfId="0" applyFont="1" applyFill="1" applyBorder="1" applyAlignment="1" applyProtection="1">
      <alignment horizontal="left" wrapText="1"/>
      <protection locked="0"/>
    </xf>
    <xf numFmtId="0" fontId="18" fillId="22" borderId="3" xfId="0" applyFont="1" applyFill="1" applyBorder="1" applyAlignment="1" applyProtection="1">
      <alignment horizontal="left" wrapText="1"/>
      <protection locked="0"/>
    </xf>
    <xf numFmtId="0" fontId="0" fillId="22" borderId="1" xfId="0" applyFill="1" applyBorder="1" applyAlignment="1">
      <alignment wrapText="1"/>
    </xf>
    <xf numFmtId="0" fontId="0" fillId="22" borderId="2" xfId="0" applyFill="1" applyBorder="1" applyAlignment="1">
      <alignment wrapText="1"/>
    </xf>
    <xf numFmtId="0" fontId="0" fillId="22" borderId="3" xfId="0" applyFill="1" applyBorder="1" applyAlignment="1">
      <alignment wrapText="1"/>
    </xf>
    <xf numFmtId="0" fontId="0" fillId="22" borderId="4" xfId="0" applyFill="1" applyBorder="1" applyAlignment="1">
      <alignment wrapText="1"/>
    </xf>
    <xf numFmtId="0" fontId="19" fillId="22" borderId="1" xfId="0" applyFont="1" applyFill="1" applyBorder="1" applyAlignment="1">
      <alignment horizontal="left" wrapText="1"/>
    </xf>
    <xf numFmtId="0" fontId="19" fillId="22" borderId="2" xfId="0" applyFont="1" applyFill="1" applyBorder="1" applyAlignment="1">
      <alignment horizontal="left" wrapText="1"/>
    </xf>
    <xf numFmtId="0" fontId="19" fillId="22" borderId="3" xfId="0" applyFont="1" applyFill="1" applyBorder="1" applyAlignment="1">
      <alignment horizontal="left" wrapText="1"/>
    </xf>
    <xf numFmtId="0" fontId="16" fillId="21" borderId="1" xfId="0" applyFont="1" applyFill="1" applyBorder="1" applyAlignment="1">
      <alignment horizontal="right" wrapText="1"/>
    </xf>
    <xf numFmtId="0" fontId="16" fillId="21" borderId="2" xfId="0" applyFont="1" applyFill="1" applyBorder="1" applyAlignment="1">
      <alignment horizontal="right" wrapText="1"/>
    </xf>
    <xf numFmtId="0" fontId="16" fillId="21" borderId="3" xfId="0" applyFont="1" applyFill="1" applyBorder="1" applyAlignment="1">
      <alignment horizontal="right" wrapText="1"/>
    </xf>
    <xf numFmtId="0" fontId="16" fillId="21" borderId="10" xfId="0" applyFont="1" applyFill="1" applyBorder="1" applyAlignment="1">
      <alignment horizontal="left" wrapText="1"/>
    </xf>
    <xf numFmtId="0" fontId="16" fillId="21" borderId="15" xfId="0" applyFont="1" applyFill="1" applyBorder="1" applyAlignment="1">
      <alignment horizontal="left" wrapText="1"/>
    </xf>
    <xf numFmtId="0" fontId="18" fillId="22" borderId="1" xfId="0" applyFont="1" applyFill="1" applyBorder="1" applyAlignment="1">
      <alignment horizontal="center" wrapText="1"/>
    </xf>
    <xf numFmtId="0" fontId="18" fillId="22" borderId="2" xfId="0" applyFont="1" applyFill="1" applyBorder="1" applyAlignment="1">
      <alignment horizontal="center" wrapText="1"/>
    </xf>
    <xf numFmtId="0" fontId="18" fillId="22" borderId="3" xfId="0" applyFont="1" applyFill="1" applyBorder="1" applyAlignment="1">
      <alignment horizontal="center" wrapText="1"/>
    </xf>
    <xf numFmtId="0" fontId="18" fillId="22" borderId="0" xfId="0" applyFont="1" applyFill="1" applyAlignment="1">
      <alignment horizontal="right" wrapText="1"/>
    </xf>
    <xf numFmtId="0" fontId="16" fillId="22" borderId="0" xfId="0" applyFont="1" applyFill="1" applyAlignment="1">
      <alignment horizontal="right" wrapText="1"/>
    </xf>
    <xf numFmtId="10" fontId="18" fillId="2" borderId="1" xfId="0" applyNumberFormat="1" applyFont="1" applyFill="1" applyBorder="1" applyAlignment="1">
      <alignment horizontal="right" wrapText="1"/>
    </xf>
    <xf numFmtId="10" fontId="18" fillId="2" borderId="3" xfId="0" applyNumberFormat="1" applyFont="1" applyFill="1" applyBorder="1" applyAlignment="1">
      <alignment horizontal="right" wrapText="1"/>
    </xf>
    <xf numFmtId="0" fontId="16" fillId="6" borderId="39" xfId="0" applyFont="1" applyFill="1" applyBorder="1" applyAlignment="1">
      <alignment horizontal="right" wrapText="1"/>
    </xf>
    <xf numFmtId="0" fontId="16" fillId="6" borderId="40" xfId="0" applyFont="1" applyFill="1" applyBorder="1" applyAlignment="1">
      <alignment horizontal="right" wrapText="1"/>
    </xf>
    <xf numFmtId="0" fontId="16" fillId="13" borderId="39" xfId="0" applyFont="1" applyFill="1" applyBorder="1" applyAlignment="1">
      <alignment horizontal="right" wrapText="1"/>
    </xf>
    <xf numFmtId="0" fontId="16" fillId="13" borderId="40" xfId="0" applyFont="1" applyFill="1" applyBorder="1" applyAlignment="1">
      <alignment horizontal="right" wrapText="1"/>
    </xf>
    <xf numFmtId="0" fontId="16" fillId="6" borderId="33" xfId="0" applyFont="1" applyFill="1" applyBorder="1" applyAlignment="1">
      <alignment horizontal="right" wrapText="1"/>
    </xf>
    <xf numFmtId="0" fontId="16" fillId="6" borderId="34" xfId="0" applyFont="1" applyFill="1" applyBorder="1" applyAlignment="1">
      <alignment horizontal="right" wrapText="1"/>
    </xf>
    <xf numFmtId="0" fontId="0" fillId="2" borderId="0" xfId="0" applyFill="1" applyAlignment="1">
      <alignment horizontal="center"/>
    </xf>
    <xf numFmtId="0" fontId="16" fillId="6" borderId="1" xfId="4" applyFont="1" applyFill="1" applyBorder="1" applyAlignment="1">
      <alignment horizontal="left"/>
    </xf>
    <xf numFmtId="0" fontId="16" fillId="6" borderId="2" xfId="4" applyFont="1" applyFill="1" applyBorder="1" applyAlignment="1">
      <alignment horizontal="left"/>
    </xf>
    <xf numFmtId="0" fontId="16" fillId="6" borderId="3" xfId="4" applyFont="1" applyFill="1" applyBorder="1" applyAlignment="1">
      <alignment horizontal="left"/>
    </xf>
    <xf numFmtId="0" fontId="18" fillId="13" borderId="1" xfId="3" applyFont="1" applyFill="1" applyBorder="1" applyAlignment="1">
      <alignment horizontal="left"/>
    </xf>
    <xf numFmtId="0" fontId="18" fillId="13" borderId="2" xfId="3" applyFont="1" applyFill="1" applyBorder="1" applyAlignment="1">
      <alignment horizontal="left"/>
    </xf>
    <xf numFmtId="0" fontId="18" fillId="13" borderId="3" xfId="3" applyFont="1" applyFill="1" applyBorder="1" applyAlignment="1">
      <alignment horizontal="left"/>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1" fillId="6" borderId="1"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6" fillId="13" borderId="4" xfId="1" applyFont="1" applyFill="1" applyBorder="1" applyAlignment="1">
      <alignment horizontal="left"/>
    </xf>
    <xf numFmtId="0" fontId="18" fillId="13" borderId="1" xfId="4" applyFont="1" applyFill="1" applyBorder="1" applyAlignment="1">
      <alignment horizontal="left" wrapText="1"/>
    </xf>
    <xf numFmtId="0" fontId="18" fillId="13" borderId="2" xfId="4" applyFont="1" applyFill="1" applyBorder="1" applyAlignment="1">
      <alignment horizontal="left" wrapText="1"/>
    </xf>
    <xf numFmtId="0" fontId="18" fillId="13" borderId="3" xfId="4" applyFont="1" applyFill="1" applyBorder="1" applyAlignment="1">
      <alignment horizontal="left" wrapText="1"/>
    </xf>
    <xf numFmtId="0" fontId="16" fillId="13" borderId="1" xfId="4" applyFont="1" applyFill="1" applyBorder="1" applyAlignment="1">
      <alignment horizontal="left"/>
    </xf>
    <xf numFmtId="0" fontId="16" fillId="13" borderId="2" xfId="4" applyFont="1" applyFill="1" applyBorder="1" applyAlignment="1">
      <alignment horizontal="left"/>
    </xf>
    <xf numFmtId="0" fontId="16" fillId="13" borderId="3" xfId="4" applyFont="1" applyFill="1" applyBorder="1" applyAlignment="1">
      <alignment horizontal="left"/>
    </xf>
    <xf numFmtId="0" fontId="16" fillId="13" borderId="4" xfId="1" applyFont="1" applyFill="1" applyBorder="1" applyAlignment="1">
      <alignment horizontal="left" wrapText="1"/>
    </xf>
    <xf numFmtId="0" fontId="18" fillId="13" borderId="4" xfId="1" applyFont="1" applyFill="1" applyBorder="1" applyAlignment="1">
      <alignment horizontal="left"/>
    </xf>
    <xf numFmtId="0" fontId="9" fillId="0" borderId="10" xfId="8" applyBorder="1" applyAlignment="1">
      <alignment horizontal="left" wrapText="1"/>
    </xf>
    <xf numFmtId="0" fontId="9" fillId="0" borderId="15" xfId="8" applyBorder="1" applyAlignment="1">
      <alignment horizontal="left" wrapText="1"/>
    </xf>
    <xf numFmtId="0" fontId="9" fillId="0" borderId="11" xfId="8" applyBorder="1" applyAlignment="1">
      <alignment horizontal="left" wrapText="1"/>
    </xf>
    <xf numFmtId="0" fontId="12" fillId="0" borderId="17" xfId="8" applyFont="1" applyBorder="1" applyAlignment="1">
      <alignment horizontal="left" wrapText="1"/>
    </xf>
    <xf numFmtId="0" fontId="12" fillId="0" borderId="0" xfId="8" applyFont="1" applyAlignment="1">
      <alignment horizontal="left" wrapText="1"/>
    </xf>
    <xf numFmtId="0" fontId="12" fillId="0" borderId="12" xfId="8" applyFont="1" applyBorder="1" applyAlignment="1">
      <alignment horizontal="left" wrapText="1"/>
    </xf>
    <xf numFmtId="0" fontId="9" fillId="0" borderId="13" xfId="8" applyBorder="1" applyAlignment="1">
      <alignment horizontal="left" wrapText="1"/>
    </xf>
    <xf numFmtId="0" fontId="9" fillId="0" borderId="9" xfId="8" applyBorder="1" applyAlignment="1">
      <alignment horizontal="left" wrapText="1"/>
    </xf>
    <xf numFmtId="0" fontId="9" fillId="0" borderId="14" xfId="8" applyBorder="1" applyAlignment="1">
      <alignment horizontal="left" wrapText="1"/>
    </xf>
    <xf numFmtId="0" fontId="11" fillId="10" borderId="1" xfId="8" applyFont="1" applyFill="1" applyBorder="1" applyAlignment="1">
      <alignment horizontal="center"/>
    </xf>
    <xf numFmtId="0" fontId="11" fillId="10" borderId="2" xfId="8" applyFont="1" applyFill="1" applyBorder="1" applyAlignment="1">
      <alignment horizontal="center"/>
    </xf>
    <xf numFmtId="0" fontId="11" fillId="10" borderId="3" xfId="8" applyFont="1" applyFill="1" applyBorder="1" applyAlignment="1">
      <alignment horizontal="center"/>
    </xf>
    <xf numFmtId="0" fontId="9" fillId="9" borderId="1" xfId="8" applyFill="1" applyBorder="1" applyAlignment="1">
      <alignment vertical="center" wrapText="1"/>
    </xf>
    <xf numFmtId="0" fontId="9" fillId="9" borderId="2" xfId="8" applyFill="1" applyBorder="1" applyAlignment="1">
      <alignment vertical="center" wrapText="1"/>
    </xf>
    <xf numFmtId="0" fontId="9" fillId="9" borderId="3" xfId="8" applyFill="1" applyBorder="1" applyAlignment="1">
      <alignment vertical="center" wrapText="1"/>
    </xf>
    <xf numFmtId="0" fontId="9" fillId="0" borderId="1" xfId="8" applyBorder="1" applyAlignment="1">
      <alignment vertical="center" wrapText="1"/>
    </xf>
    <xf numFmtId="0" fontId="9" fillId="0" borderId="2" xfId="8" applyBorder="1" applyAlignment="1">
      <alignment vertical="center" wrapText="1"/>
    </xf>
    <xf numFmtId="0" fontId="9" fillId="0" borderId="3" xfId="8" applyBorder="1" applyAlignment="1">
      <alignment vertical="center" wrapText="1"/>
    </xf>
  </cellXfs>
  <cellStyles count="16">
    <cellStyle name="Accent2" xfId="4" builtinId="33"/>
    <cellStyle name="Bad" xfId="12" builtinId="27"/>
    <cellStyle name="Comma" xfId="7" builtinId="3"/>
    <cellStyle name="Currency" xfId="6" builtinId="4"/>
    <cellStyle name="Explanatory Text" xfId="3" builtinId="53"/>
    <cellStyle name="Good" xfId="11" builtinId="26"/>
    <cellStyle name="Hyperlink 2" xfId="15" xr:uid="{C889791F-35B1-4005-B55E-C3E4C95E78E4}"/>
    <cellStyle name="Normal" xfId="0" builtinId="0"/>
    <cellStyle name="Normal 2" xfId="8" xr:uid="{00000000-0005-0000-0000-000006000000}"/>
    <cellStyle name="Normal 2 2" xfId="10" xr:uid="{00000000-0005-0000-0000-000007000000}"/>
    <cellStyle name="Normal 6" xfId="13" xr:uid="{9C30D088-49E7-4DF8-BF34-1BEF5A27AB66}"/>
    <cellStyle name="Output" xfId="1" builtinId="21"/>
    <cellStyle name="Percent" xfId="5" builtinId="5"/>
    <cellStyle name="Percent 2" xfId="9" xr:uid="{00000000-0005-0000-0000-00000A000000}"/>
    <cellStyle name="Percent 4" xfId="14" xr:uid="{E7702E1D-0DEF-4621-802B-04BC27ADCB87}"/>
    <cellStyle name="Total" xfId="2" builtinId="25"/>
  </cellStyles>
  <dxfs count="13">
    <dxf>
      <font>
        <color rgb="FF9C0006"/>
      </font>
      <fill>
        <patternFill>
          <bgColor rgb="FFFFC7CE"/>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9" defaultPivotStyle="PivotStyleLight16"/>
  <colors>
    <mruColors>
      <color rgb="FFFF66CC"/>
      <color rgb="FFCCFFFF"/>
      <color rgb="FFFF6699"/>
      <color rgb="FFFFFFCC"/>
      <color rgb="FF66CCFF"/>
      <color rgb="FFFF3399"/>
      <color rgb="FF4F81BD"/>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Kalchbrenner, Derek (DESE)" id="{84720E62-B3D9-45E7-8D94-40F6B826E5E8}" userId="Derek.Kalchbrenner@mass.gov" providerId="PeoplePicker"/>
  <person displayName="Smith-Nwachuku, Joeatta K. (DESE)" id="{91F5A4F1-8532-44BC-B90D-B3BE9D385F73}" userId="Joeatta.K.Smith-Nwachuku@mass.gov" providerId="PeoplePicker"/>
  <person displayName="Maguire, Toby (DESE)" id="{E518D337-4F5D-4CFC-AFE7-0E69F106A005}" userId="S::Toby.Maguire@mass.gov::3277c359-4695-4b24-9d6a-5af5ecbdd137" providerId="AD"/>
  <person displayName="Kalchbrenner, Derek (DESE)" id="{9EF44E7F-7DCE-424B-BAA9-C3F27BEC5EFD}" userId="S::derek.kalchbrenner@mass.gov::52604a50-f10d-4f4f-a84d-8092e2c05d1d" providerId="AD"/>
  <person displayName="Stevens-Carter, Wyvonne (DESE)" id="{721D37B7-7B04-4F5D-9FBF-7082014AE1D1}" userId="S::Wyvonne.Stevens-Carter@mass.gov::f3a67b02-d1b5-48b2-b8dd-8be820186049" providerId="AD"/>
  <person displayName="Smith-Nwachuku, Joeatta K. (DESE)" id="{328A5A07-2383-4B4B-A3F7-49260A722278}" userId="S::joeatta.k.smith-nwachuku@mass.gov::2f205624-2500-4a76-bb8a-aa0c2ce724b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7" dT="2022-10-28T17:29:00.63" personId="{E518D337-4F5D-4CFC-AFE7-0E69F106A005}" id="{08224FB4-0D72-443B-AF77-0022716E6761}">
    <text>@Kalchbrenner, Derek (DESE) @Smith-Nwachuku, Joeatta K. (DESE) see the comment for Q74. I tweaked the formula here to show</text>
    <mentions>
      <mention mentionpersonId="{84720E62-B3D9-45E7-8D94-40F6B826E5E8}" mentionId="{2A3E08BD-40D7-4856-9481-39629F6FC96C}" startIndex="0" length="27"/>
      <mention mentionpersonId="{91F5A4F1-8532-44BC-B90D-B3BE9D385F73}" mentionId="{215F7BB7-3CF6-481D-91AD-ABBB4B7B1725}" startIndex="28" length="34"/>
    </mentions>
  </threadedComment>
  <threadedComment ref="Q47" dT="2022-10-28T18:10:23.75" personId="{9EF44E7F-7DCE-424B-BAA9-C3F27BEC5EFD}" id="{540CDAAC-33BE-466E-840E-E18BAE425F73}" parentId="{08224FB4-0D72-443B-AF77-0022716E6761}">
    <text xml:space="preserve">I am re-thinking my previous comment. I think we should be consistent. For example, how are we handling this with the current Open and Competitive RFP? Whatever we are doing there, I think we should do here as well. </text>
  </threadedComment>
  <threadedComment ref="Q52" dT="2022-10-28T17:25:45.16" personId="{E518D337-4F5D-4CFC-AFE7-0E69F106A005}" id="{BC2B8787-4FCC-4177-88D4-B1C348A199DA}">
    <text>@Smith-Nwachuku, Joeatta K. (DESE)
How do you want this work? It looks like the workbook subtracts a dollar. But it's really $14.80 x 5. We can either round the individ rows or show two decimals. See Q47</text>
    <mentions>
      <mention mentionpersonId="{91F5A4F1-8532-44BC-B90D-B3BE9D385F73}" mentionId="{67CEE92F-A56A-452F-BABB-5BAD7CC9E75A}" startIndex="0" length="34"/>
    </mentions>
  </threadedComment>
  <threadedComment ref="Q52" dT="2022-10-28T18:08:43.88" personId="{9EF44E7F-7DCE-424B-BAA9-C3F27BEC5EFD}" id="{85A00655-12D4-4009-9AA0-1150F6BE8BE4}" parentId="{BC2B8787-4FCC-4177-88D4-B1C348A199DA}">
    <text>I think it would be best to round to the nearest dollar.</text>
  </threadedComment>
  <threadedComment ref="Q52" dT="2022-10-28T18:37:36.09" personId="{328A5A07-2383-4B4B-A3F7-49260A722278}" id="{9D799F8B-5B19-41F6-B559-061CE74E7B1B}" parentId="{BC2B8787-4FCC-4177-88D4-B1C348A199DA}">
    <text>Yes, I agree with Derek</text>
  </threadedComment>
  <threadedComment ref="R66" dT="2022-10-28T20:32:04.79" personId="{E518D337-4F5D-4CFC-AFE7-0E69F106A005}" id="{2D8182A1-1853-469B-86A8-B4CEFFA41BB2}">
    <text>@Smith-Nwachuku, Joeatta K. (DESE) @Kalchbrenner, Derek (DESE) I suggest that we add the roundup formula here if only community colleges are eligible. That is what the ISA does. I built that into the continuation workbook. The program selects ISA and it changes the formula.</text>
    <mentions>
      <mention mentionpersonId="{91F5A4F1-8532-44BC-B90D-B3BE9D385F73}" mentionId="{2C948D62-0730-470D-BEA7-13579B887758}" startIndex="0" length="34"/>
      <mention mentionpersonId="{84720E62-B3D9-45E7-8D94-40F6B826E5E8}" mentionId="{8D990143-F8C1-4466-9C8E-A37B073B3B57}" startIndex="35" length="27"/>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0"/>
  <sheetViews>
    <sheetView showGridLines="0" tabSelected="1" topLeftCell="A2" zoomScaleNormal="100" workbookViewId="0">
      <selection activeCell="A2" sqref="A2"/>
    </sheetView>
  </sheetViews>
  <sheetFormatPr defaultRowHeight="15" x14ac:dyDescent="0.25"/>
  <cols>
    <col min="1" max="1" width="9" customWidth="1"/>
    <col min="2" max="2" width="16.7109375" customWidth="1"/>
    <col min="3" max="3" width="55.140625" customWidth="1"/>
    <col min="4" max="4" width="11.42578125" customWidth="1"/>
    <col min="5" max="5" width="3.85546875" customWidth="1"/>
    <col min="6" max="6" width="6.28515625" customWidth="1"/>
    <col min="7" max="9" width="9.140625" customWidth="1"/>
    <col min="10" max="10" width="11.140625" customWidth="1"/>
    <col min="11" max="11" width="3.5703125" customWidth="1"/>
    <col min="12" max="12" width="3.85546875" customWidth="1"/>
    <col min="13" max="15" width="9.140625" customWidth="1"/>
    <col min="16" max="16" width="3" customWidth="1"/>
    <col min="17" max="23" width="9.140625" customWidth="1"/>
  </cols>
  <sheetData>
    <row r="1" spans="1:10" hidden="1" x14ac:dyDescent="0.25">
      <c r="A1" s="18"/>
      <c r="B1" s="19"/>
      <c r="C1" s="19"/>
      <c r="D1" s="19"/>
      <c r="E1" s="19"/>
    </row>
    <row r="2" spans="1:10" ht="30.75" customHeight="1" x14ac:dyDescent="0.25">
      <c r="A2" s="20"/>
      <c r="B2" s="21"/>
      <c r="C2" s="21"/>
      <c r="D2" s="21"/>
      <c r="E2" s="21"/>
      <c r="F2" s="21"/>
    </row>
    <row r="3" spans="1:10" ht="15" customHeight="1" x14ac:dyDescent="0.25">
      <c r="A3" s="236" t="s">
        <v>0</v>
      </c>
      <c r="B3" s="237"/>
      <c r="C3" s="237"/>
      <c r="D3" s="237"/>
      <c r="E3" s="237"/>
      <c r="F3" s="237"/>
    </row>
    <row r="4" spans="1:10" ht="30" customHeight="1" thickBot="1" x14ac:dyDescent="0.3">
      <c r="A4" s="20"/>
      <c r="B4" s="21"/>
      <c r="C4" s="21"/>
      <c r="D4" s="21"/>
      <c r="E4" s="21"/>
      <c r="F4" s="21"/>
    </row>
    <row r="5" spans="1:10" ht="30" customHeight="1" thickBot="1" x14ac:dyDescent="0.3">
      <c r="A5" s="20"/>
      <c r="B5" s="161" t="s">
        <v>1</v>
      </c>
      <c r="C5" s="246"/>
      <c r="D5" s="247"/>
      <c r="E5" s="21"/>
      <c r="F5" s="21"/>
      <c r="J5" s="1"/>
    </row>
    <row r="6" spans="1:10" ht="30" customHeight="1" thickBot="1" x14ac:dyDescent="0.3">
      <c r="A6" s="20"/>
      <c r="B6" s="21"/>
      <c r="C6" s="21"/>
      <c r="D6" s="21"/>
      <c r="E6" s="21"/>
      <c r="F6" s="21"/>
    </row>
    <row r="7" spans="1:10" ht="30" customHeight="1" x14ac:dyDescent="0.25">
      <c r="A7" s="21"/>
      <c r="B7" s="248" t="s">
        <v>344</v>
      </c>
      <c r="C7" s="249"/>
      <c r="D7" s="162">
        <v>0.05</v>
      </c>
      <c r="E7" s="21"/>
      <c r="F7" s="21"/>
    </row>
    <row r="8" spans="1:10" ht="30" customHeight="1" x14ac:dyDescent="0.25">
      <c r="A8" s="21"/>
      <c r="B8" s="238" t="s">
        <v>2</v>
      </c>
      <c r="C8" s="239"/>
      <c r="D8" s="163"/>
      <c r="E8" s="21"/>
      <c r="F8" s="21"/>
    </row>
    <row r="9" spans="1:10" ht="30" customHeight="1" x14ac:dyDescent="0.25">
      <c r="A9" s="21"/>
      <c r="B9" s="240"/>
      <c r="C9" s="241"/>
      <c r="D9" s="163"/>
      <c r="E9" s="21"/>
      <c r="F9" s="21"/>
    </row>
    <row r="10" spans="1:10" ht="30" customHeight="1" thickBot="1" x14ac:dyDescent="0.3">
      <c r="A10" s="21"/>
      <c r="B10" s="242"/>
      <c r="C10" s="243"/>
      <c r="D10" s="164"/>
      <c r="E10" s="21"/>
      <c r="F10" s="21"/>
    </row>
    <row r="11" spans="1:10" ht="30" customHeight="1" thickBot="1" x14ac:dyDescent="0.3">
      <c r="A11" s="20"/>
      <c r="B11" s="21"/>
      <c r="C11" s="21"/>
      <c r="D11" s="165"/>
      <c r="E11" s="21"/>
      <c r="F11" s="21"/>
    </row>
    <row r="12" spans="1:10" ht="30" customHeight="1" x14ac:dyDescent="0.25">
      <c r="A12" s="20"/>
      <c r="B12" s="244" t="s">
        <v>345</v>
      </c>
      <c r="C12" s="245"/>
      <c r="D12" s="170">
        <f>'Transition to College'!R118</f>
        <v>0</v>
      </c>
      <c r="E12" s="21"/>
      <c r="F12" s="21"/>
      <c r="J12" s="1"/>
    </row>
    <row r="13" spans="1:10" ht="30" customHeight="1" x14ac:dyDescent="0.25">
      <c r="A13" s="21"/>
      <c r="B13" s="232" t="s">
        <v>346</v>
      </c>
      <c r="C13" s="233"/>
      <c r="D13" s="171">
        <f>'College Support Services'!R118</f>
        <v>0</v>
      </c>
      <c r="E13" s="21"/>
      <c r="F13" s="21"/>
      <c r="J13" s="1"/>
    </row>
    <row r="14" spans="1:10" ht="30" customHeight="1" thickBot="1" x14ac:dyDescent="0.3">
      <c r="A14" s="21"/>
      <c r="B14" s="234" t="s">
        <v>327</v>
      </c>
      <c r="C14" s="235"/>
      <c r="D14" s="172">
        <f>D12+D13</f>
        <v>0</v>
      </c>
      <c r="E14" s="21"/>
      <c r="F14" s="21"/>
      <c r="J14" s="1"/>
    </row>
    <row r="15" spans="1:10" ht="15" customHeight="1" x14ac:dyDescent="0.25">
      <c r="A15" s="20"/>
      <c r="B15" s="21"/>
      <c r="C15" s="21"/>
      <c r="D15" s="21"/>
      <c r="E15" s="21"/>
      <c r="F15" s="21"/>
    </row>
    <row r="16" spans="1:10" x14ac:dyDescent="0.25">
      <c r="A16" s="21"/>
      <c r="B16" s="21"/>
      <c r="C16" s="21"/>
      <c r="D16" s="21"/>
      <c r="E16" s="21"/>
      <c r="F16" s="21"/>
    </row>
    <row r="17" spans="1:6" x14ac:dyDescent="0.25">
      <c r="A17" s="21"/>
      <c r="B17" s="21"/>
      <c r="C17" s="21"/>
      <c r="D17" s="21"/>
      <c r="E17" s="21"/>
      <c r="F17" s="21"/>
    </row>
    <row r="18" spans="1:6" x14ac:dyDescent="0.25">
      <c r="A18" s="21"/>
      <c r="B18" s="21"/>
      <c r="C18" s="21"/>
      <c r="D18" s="21"/>
      <c r="E18" s="21"/>
      <c r="F18" s="21"/>
    </row>
    <row r="19" spans="1:6" x14ac:dyDescent="0.25">
      <c r="A19" s="21"/>
      <c r="B19" s="21"/>
      <c r="C19" s="21"/>
      <c r="D19" s="21"/>
      <c r="E19" s="21"/>
      <c r="F19" s="21"/>
    </row>
    <row r="20" spans="1:6" x14ac:dyDescent="0.25">
      <c r="A20" s="21"/>
      <c r="B20" s="21"/>
      <c r="C20" s="21"/>
      <c r="D20" s="21"/>
      <c r="E20" s="21"/>
      <c r="F20" s="21"/>
    </row>
    <row r="21" spans="1:6" x14ac:dyDescent="0.25">
      <c r="A21" s="21"/>
      <c r="B21" s="21"/>
      <c r="C21" s="21"/>
      <c r="D21" s="21"/>
      <c r="E21" s="21"/>
      <c r="F21" s="21"/>
    </row>
    <row r="22" spans="1:6" x14ac:dyDescent="0.25">
      <c r="A22" s="21"/>
      <c r="B22" s="21"/>
      <c r="C22" s="21"/>
      <c r="D22" s="21"/>
      <c r="E22" s="21"/>
      <c r="F22" s="21"/>
    </row>
    <row r="23" spans="1:6" x14ac:dyDescent="0.25">
      <c r="A23" s="21"/>
      <c r="B23" s="21"/>
      <c r="C23" s="21"/>
      <c r="D23" s="21"/>
      <c r="E23" s="21"/>
      <c r="F23" s="21"/>
    </row>
    <row r="24" spans="1:6" x14ac:dyDescent="0.25">
      <c r="A24" s="21"/>
      <c r="B24" s="21"/>
      <c r="C24" s="21"/>
      <c r="D24" s="21"/>
      <c r="E24" s="21"/>
      <c r="F24" s="21"/>
    </row>
    <row r="25" spans="1:6" x14ac:dyDescent="0.25">
      <c r="A25" s="21"/>
      <c r="B25" s="21"/>
      <c r="C25" s="21"/>
      <c r="D25" s="21"/>
      <c r="E25" s="21"/>
      <c r="F25" s="21"/>
    </row>
    <row r="26" spans="1:6" x14ac:dyDescent="0.25">
      <c r="A26" s="21"/>
      <c r="B26" s="21"/>
      <c r="C26" s="21"/>
      <c r="D26" s="21"/>
      <c r="E26" s="21"/>
      <c r="F26" s="21"/>
    </row>
    <row r="27" spans="1:6" x14ac:dyDescent="0.25">
      <c r="A27" s="21"/>
      <c r="B27" s="21"/>
      <c r="C27" s="21"/>
      <c r="D27" s="21"/>
      <c r="E27" s="21"/>
      <c r="F27" s="21"/>
    </row>
    <row r="28" spans="1:6" x14ac:dyDescent="0.25">
      <c r="A28" s="21"/>
      <c r="B28" s="21"/>
      <c r="C28" s="21"/>
      <c r="D28" s="21"/>
      <c r="E28" s="21"/>
      <c r="F28" s="21"/>
    </row>
    <row r="29" spans="1:6" x14ac:dyDescent="0.25">
      <c r="A29" s="21"/>
      <c r="B29" s="21"/>
      <c r="C29" s="21"/>
      <c r="D29" s="21"/>
      <c r="E29" s="21"/>
      <c r="F29" s="21"/>
    </row>
    <row r="30" spans="1:6" x14ac:dyDescent="0.25">
      <c r="A30" s="21"/>
      <c r="B30" s="21"/>
      <c r="C30" s="21"/>
      <c r="D30" s="21"/>
      <c r="E30" s="21"/>
      <c r="F30" s="21"/>
    </row>
    <row r="31" spans="1:6" x14ac:dyDescent="0.25">
      <c r="A31" s="21"/>
      <c r="B31" s="21"/>
      <c r="C31" s="21"/>
      <c r="D31" s="21"/>
      <c r="E31" s="21"/>
      <c r="F31" s="21"/>
    </row>
    <row r="32" spans="1:6" x14ac:dyDescent="0.25">
      <c r="A32" s="21"/>
      <c r="B32" s="21"/>
      <c r="C32" s="21"/>
      <c r="D32" s="21"/>
      <c r="E32" s="21"/>
      <c r="F32" s="21"/>
    </row>
    <row r="33" spans="1:6" x14ac:dyDescent="0.25">
      <c r="A33" s="21"/>
      <c r="B33" s="21"/>
      <c r="C33" s="21"/>
      <c r="D33" s="21"/>
      <c r="E33" s="21"/>
      <c r="F33" s="21"/>
    </row>
    <row r="34" spans="1:6" x14ac:dyDescent="0.25">
      <c r="A34" s="21"/>
      <c r="B34" s="21"/>
      <c r="C34" s="21"/>
      <c r="D34" s="21"/>
      <c r="E34" s="21"/>
      <c r="F34" s="21"/>
    </row>
    <row r="35" spans="1:6" x14ac:dyDescent="0.25">
      <c r="A35" s="21"/>
      <c r="B35" s="21"/>
      <c r="C35" s="21"/>
      <c r="D35" s="21"/>
      <c r="E35" s="21"/>
      <c r="F35" s="21"/>
    </row>
    <row r="36" spans="1:6" x14ac:dyDescent="0.25">
      <c r="A36" s="21"/>
      <c r="B36" s="21"/>
      <c r="C36" s="21"/>
      <c r="D36" s="21"/>
      <c r="E36" s="21"/>
      <c r="F36" s="21"/>
    </row>
    <row r="37" spans="1:6" x14ac:dyDescent="0.25">
      <c r="A37" s="21"/>
      <c r="B37" s="21"/>
      <c r="C37" s="21"/>
      <c r="D37" s="21"/>
      <c r="E37" s="21"/>
      <c r="F37" s="21"/>
    </row>
    <row r="38" spans="1:6" x14ac:dyDescent="0.25">
      <c r="A38" s="21"/>
      <c r="B38" s="21"/>
      <c r="C38" s="21"/>
      <c r="D38" s="21"/>
      <c r="E38" s="21"/>
      <c r="F38" s="21"/>
    </row>
    <row r="39" spans="1:6" x14ac:dyDescent="0.25">
      <c r="A39" s="21"/>
      <c r="B39" s="21"/>
      <c r="C39" s="21"/>
      <c r="D39" s="21"/>
      <c r="E39" s="21"/>
      <c r="F39" s="21"/>
    </row>
    <row r="40" spans="1:6" x14ac:dyDescent="0.25">
      <c r="A40" s="21"/>
      <c r="B40" s="21"/>
      <c r="C40" s="21"/>
      <c r="D40" s="21"/>
      <c r="E40" s="21"/>
      <c r="F40" s="21"/>
    </row>
    <row r="41" spans="1:6" x14ac:dyDescent="0.25">
      <c r="A41" s="21"/>
      <c r="B41" s="21"/>
      <c r="C41" s="21"/>
      <c r="D41" s="21"/>
      <c r="E41" s="21"/>
      <c r="F41" s="21"/>
    </row>
    <row r="42" spans="1:6" x14ac:dyDescent="0.25">
      <c r="A42" s="21"/>
      <c r="B42" s="21"/>
      <c r="C42" s="21"/>
      <c r="D42" s="21"/>
      <c r="E42" s="21"/>
      <c r="F42" s="21"/>
    </row>
    <row r="43" spans="1:6" x14ac:dyDescent="0.25">
      <c r="A43" s="21"/>
      <c r="B43" s="21"/>
      <c r="C43" s="21"/>
      <c r="D43" s="21"/>
      <c r="E43" s="21"/>
      <c r="F43" s="21"/>
    </row>
    <row r="44" spans="1:6" x14ac:dyDescent="0.25">
      <c r="A44" s="21"/>
      <c r="B44" s="21"/>
      <c r="C44" s="21"/>
      <c r="D44" s="21"/>
      <c r="E44" s="21"/>
      <c r="F44" s="21"/>
    </row>
    <row r="45" spans="1:6" x14ac:dyDescent="0.25">
      <c r="A45" s="21"/>
      <c r="B45" s="21"/>
      <c r="C45" s="21"/>
      <c r="D45" s="21"/>
      <c r="E45" s="21"/>
      <c r="F45" s="21"/>
    </row>
    <row r="46" spans="1:6" x14ac:dyDescent="0.25">
      <c r="A46" s="21"/>
      <c r="B46" s="21"/>
      <c r="C46" s="21"/>
      <c r="D46" s="21"/>
      <c r="E46" s="21"/>
      <c r="F46" s="21"/>
    </row>
    <row r="47" spans="1:6" x14ac:dyDescent="0.25">
      <c r="A47" s="21"/>
      <c r="B47" s="21"/>
      <c r="C47" s="21"/>
      <c r="D47" s="21"/>
      <c r="E47" s="21"/>
      <c r="F47" s="21"/>
    </row>
    <row r="48" spans="1:6" x14ac:dyDescent="0.25">
      <c r="A48" s="21"/>
      <c r="B48" s="21"/>
      <c r="C48" s="21"/>
      <c r="D48" s="21"/>
      <c r="E48" s="21"/>
      <c r="F48" s="21"/>
    </row>
    <row r="49" spans="1:6" x14ac:dyDescent="0.25">
      <c r="A49" s="21"/>
      <c r="B49" s="21"/>
      <c r="C49" s="21"/>
      <c r="D49" s="21"/>
      <c r="E49" s="21"/>
      <c r="F49" s="21"/>
    </row>
    <row r="50" spans="1:6" x14ac:dyDescent="0.25">
      <c r="A50" s="21"/>
      <c r="B50" s="21"/>
      <c r="C50" s="21"/>
      <c r="D50" s="21"/>
      <c r="E50" s="21"/>
      <c r="F50" s="21"/>
    </row>
  </sheetData>
  <sheetProtection algorithmName="SHA-512" hashValue="ZG72oLjfAo4GJoBfskBrpgKNZaLWHkPzvlrKJt1PN2aL5rOABLNuu6C1tzOynFrbDybz7bI5p5zrcTmwX31hNw==" saltValue="K6/eVhcpSK0F7WPLfZyeXg==" spinCount="100000" sheet="1" formatCells="0"/>
  <mergeCells count="9">
    <mergeCell ref="B13:C13"/>
    <mergeCell ref="B14:C14"/>
    <mergeCell ref="A3:F3"/>
    <mergeCell ref="B8:C8"/>
    <mergeCell ref="B9:C9"/>
    <mergeCell ref="B10:C10"/>
    <mergeCell ref="B12:C12"/>
    <mergeCell ref="C5:D5"/>
    <mergeCell ref="B7:C7"/>
  </mergeCells>
  <printOptions horizontalCentered="1" headings="1" gridLines="1"/>
  <pageMargins left="1" right="1" top="1" bottom="1" header="0.5" footer="0.5"/>
  <pageSetup scale="70" orientation="portrait" cellComments="asDisplayed"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Z133"/>
  <sheetViews>
    <sheetView showGridLines="0"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129"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57"/>
      <c r="B1" s="57"/>
      <c r="C1" s="57"/>
      <c r="D1" s="57"/>
      <c r="E1" s="57"/>
      <c r="F1" s="57"/>
      <c r="G1" s="57"/>
      <c r="H1" s="57"/>
      <c r="I1" s="57"/>
      <c r="J1" s="57"/>
      <c r="K1" s="57"/>
      <c r="L1" s="57"/>
      <c r="M1" s="57"/>
      <c r="N1" s="57"/>
      <c r="O1" s="57"/>
      <c r="P1" s="57"/>
      <c r="Q1" s="57"/>
      <c r="R1" s="57"/>
      <c r="S1" s="57"/>
      <c r="T1" s="52"/>
      <c r="U1" s="52"/>
      <c r="V1" s="52"/>
      <c r="W1" s="52"/>
    </row>
    <row r="2" spans="1:26" ht="29.45" customHeight="1" x14ac:dyDescent="0.25">
      <c r="A2" s="57"/>
      <c r="B2" s="341">
        <f>Cover!C5</f>
        <v>0</v>
      </c>
      <c r="C2" s="341"/>
      <c r="D2" s="341"/>
      <c r="E2" s="341"/>
      <c r="F2" s="341"/>
      <c r="G2" s="341"/>
      <c r="H2" s="341"/>
      <c r="I2" s="341"/>
      <c r="J2" s="341"/>
      <c r="K2" s="341"/>
      <c r="L2" s="341"/>
      <c r="M2" s="341"/>
      <c r="N2" s="341"/>
      <c r="O2" s="341"/>
      <c r="P2" s="341"/>
      <c r="Q2" s="341"/>
      <c r="R2" s="341"/>
      <c r="S2" s="57"/>
      <c r="T2" s="52"/>
      <c r="U2" s="52"/>
      <c r="V2" s="52"/>
      <c r="W2" s="52"/>
    </row>
    <row r="3" spans="1:26" ht="15" customHeight="1" x14ac:dyDescent="0.25">
      <c r="A3" s="57"/>
      <c r="B3" s="57"/>
      <c r="C3" s="57"/>
      <c r="D3" s="57"/>
      <c r="E3" s="57"/>
      <c r="F3" s="57"/>
      <c r="G3" s="57"/>
      <c r="H3" s="57"/>
      <c r="I3" s="57"/>
      <c r="J3" s="57"/>
      <c r="K3" s="57"/>
      <c r="L3" s="57"/>
      <c r="M3" s="57"/>
      <c r="N3" s="57"/>
      <c r="O3" s="57"/>
      <c r="P3" s="57"/>
      <c r="Q3" s="57"/>
      <c r="R3" s="57"/>
      <c r="S3" s="57"/>
      <c r="T3" s="52"/>
      <c r="U3" s="52"/>
      <c r="V3" s="52"/>
      <c r="W3" s="52"/>
    </row>
    <row r="4" spans="1:26" ht="29.45" customHeight="1" x14ac:dyDescent="0.25">
      <c r="A4" s="57"/>
      <c r="B4" s="342" t="s">
        <v>0</v>
      </c>
      <c r="C4" s="342"/>
      <c r="D4" s="342"/>
      <c r="E4" s="342"/>
      <c r="F4" s="342"/>
      <c r="G4" s="342"/>
      <c r="H4" s="342"/>
      <c r="I4" s="342"/>
      <c r="J4" s="342"/>
      <c r="K4" s="342"/>
      <c r="L4" s="342"/>
      <c r="M4" s="342"/>
      <c r="N4" s="342"/>
      <c r="O4" s="342"/>
      <c r="P4" s="342"/>
      <c r="Q4" s="342"/>
      <c r="R4" s="342"/>
      <c r="S4" s="57"/>
      <c r="T4" s="52"/>
      <c r="U4" s="52"/>
      <c r="V4" s="52"/>
      <c r="W4" s="52"/>
    </row>
    <row r="5" spans="1:26" ht="15" customHeight="1" x14ac:dyDescent="0.25">
      <c r="A5" s="57"/>
      <c r="B5" s="57"/>
      <c r="C5" s="57"/>
      <c r="D5" s="57"/>
      <c r="E5" s="57"/>
      <c r="F5" s="57"/>
      <c r="G5" s="57"/>
      <c r="H5" s="57"/>
      <c r="I5" s="57"/>
      <c r="J5" s="57"/>
      <c r="K5" s="57"/>
      <c r="L5" s="57"/>
      <c r="M5" s="57"/>
      <c r="N5" s="57"/>
      <c r="O5" s="57"/>
      <c r="P5" s="57"/>
      <c r="Q5" s="57"/>
      <c r="R5" s="57"/>
      <c r="S5" s="57"/>
      <c r="T5" s="52"/>
      <c r="U5" s="52"/>
      <c r="V5" s="52"/>
      <c r="W5" s="52"/>
    </row>
    <row r="6" spans="1:26" ht="30" hidden="1" customHeight="1" x14ac:dyDescent="0.25">
      <c r="A6" s="57"/>
      <c r="B6" s="343" t="str">
        <f>IF(Cover!D7="","If approved, enter the indirect cost rate on cover page", "DESE Approved Indirect Cost Rate")</f>
        <v>DESE Approved Indirect Cost Rate</v>
      </c>
      <c r="C6" s="344"/>
      <c r="D6" s="344"/>
      <c r="E6" s="345"/>
      <c r="F6" s="58">
        <f>Cover!D7</f>
        <v>0.05</v>
      </c>
      <c r="G6" s="57"/>
      <c r="H6" s="57"/>
      <c r="I6" s="57"/>
      <c r="J6" s="57"/>
      <c r="K6" s="57"/>
      <c r="L6" s="57"/>
      <c r="M6" s="57"/>
      <c r="N6" s="57"/>
      <c r="O6" s="57"/>
      <c r="P6" s="57"/>
      <c r="Q6" s="57"/>
      <c r="R6" s="57"/>
      <c r="S6" s="57"/>
      <c r="T6" s="52"/>
      <c r="U6" s="52"/>
      <c r="V6" s="52"/>
      <c r="W6" s="52"/>
    </row>
    <row r="7" spans="1:26" ht="8.25" hidden="1" customHeight="1" x14ac:dyDescent="0.25">
      <c r="A7" s="57"/>
      <c r="B7" s="57"/>
      <c r="C7" s="57"/>
      <c r="D7" s="21"/>
      <c r="E7" s="57"/>
      <c r="F7" s="57"/>
      <c r="G7" s="57"/>
      <c r="H7" s="57"/>
      <c r="I7" s="57"/>
      <c r="J7" s="57"/>
      <c r="K7" s="57"/>
      <c r="L7" s="57"/>
      <c r="M7" s="57"/>
      <c r="N7" s="57"/>
      <c r="O7" s="57"/>
      <c r="P7" s="57"/>
      <c r="Q7" s="57"/>
      <c r="R7" s="57"/>
      <c r="S7" s="57"/>
      <c r="T7" s="52"/>
      <c r="U7" s="52"/>
      <c r="V7" s="52"/>
      <c r="W7" s="52"/>
    </row>
    <row r="8" spans="1:26" ht="8.25" hidden="1" customHeight="1" x14ac:dyDescent="0.25">
      <c r="A8" s="57"/>
      <c r="B8" s="57"/>
      <c r="C8" s="57"/>
      <c r="D8" s="21"/>
      <c r="E8" s="57"/>
      <c r="F8" s="57"/>
      <c r="G8" s="57"/>
      <c r="H8" s="57"/>
      <c r="I8" s="57"/>
      <c r="J8" s="57"/>
      <c r="K8" s="57"/>
      <c r="L8" s="57"/>
      <c r="M8" s="57"/>
      <c r="N8" s="57"/>
      <c r="O8" s="57"/>
      <c r="P8" s="57"/>
      <c r="Q8" s="57"/>
      <c r="R8" s="57"/>
      <c r="S8" s="57"/>
      <c r="T8" s="52"/>
      <c r="U8" s="52"/>
      <c r="V8" s="52"/>
      <c r="W8" s="52"/>
    </row>
    <row r="9" spans="1:26" ht="9" hidden="1" customHeight="1" x14ac:dyDescent="0.25">
      <c r="A9" s="57"/>
      <c r="B9" s="57"/>
      <c r="C9" s="57"/>
      <c r="D9" s="57"/>
      <c r="E9" s="57"/>
      <c r="F9" s="57"/>
      <c r="G9" s="57"/>
      <c r="H9" s="57"/>
      <c r="I9" s="57"/>
      <c r="J9" s="57"/>
      <c r="K9" s="57"/>
      <c r="L9" s="57"/>
      <c r="M9" s="57"/>
      <c r="N9" s="57"/>
      <c r="O9" s="57"/>
      <c r="P9" s="57"/>
      <c r="Q9" s="57"/>
      <c r="R9" s="57"/>
      <c r="S9" s="57"/>
      <c r="T9" s="52"/>
      <c r="U9" s="52"/>
      <c r="V9" s="52"/>
      <c r="W9" s="52"/>
    </row>
    <row r="10" spans="1:26" ht="32.1" customHeight="1" x14ac:dyDescent="0.25">
      <c r="A10" s="57"/>
      <c r="B10" s="300" t="s">
        <v>3</v>
      </c>
      <c r="C10" s="301"/>
      <c r="D10" s="301"/>
      <c r="E10" s="301"/>
      <c r="F10" s="301"/>
      <c r="G10" s="301"/>
      <c r="H10" s="301"/>
      <c r="I10" s="301"/>
      <c r="J10" s="301"/>
      <c r="K10" s="301"/>
      <c r="L10" s="301"/>
      <c r="M10" s="301"/>
      <c r="N10" s="301"/>
      <c r="O10" s="301"/>
      <c r="P10" s="301"/>
      <c r="Q10" s="301"/>
      <c r="R10" s="302"/>
      <c r="S10" s="57"/>
      <c r="T10" s="52"/>
      <c r="U10" s="52"/>
      <c r="V10" s="53" t="s">
        <v>4</v>
      </c>
      <c r="W10" s="52"/>
    </row>
    <row r="11" spans="1:26" ht="32.1" customHeight="1" x14ac:dyDescent="0.25">
      <c r="A11" s="57"/>
      <c r="B11" s="273" t="s">
        <v>5</v>
      </c>
      <c r="C11" s="274"/>
      <c r="D11" s="275"/>
      <c r="E11" s="273" t="s">
        <v>6</v>
      </c>
      <c r="F11" s="274"/>
      <c r="G11" s="274"/>
      <c r="H11" s="274"/>
      <c r="I11" s="274"/>
      <c r="J11" s="274"/>
      <c r="K11" s="275"/>
      <c r="L11" s="59" t="s">
        <v>7</v>
      </c>
      <c r="M11" s="59" t="s">
        <v>8</v>
      </c>
      <c r="N11" s="59" t="s">
        <v>9</v>
      </c>
      <c r="O11" s="59" t="s">
        <v>10</v>
      </c>
      <c r="P11" s="59" t="s">
        <v>11</v>
      </c>
      <c r="Q11" s="59" t="s">
        <v>12</v>
      </c>
      <c r="R11" s="59" t="s">
        <v>13</v>
      </c>
      <c r="S11" s="57"/>
      <c r="T11" s="52"/>
      <c r="U11" s="52"/>
      <c r="V11" s="53"/>
      <c r="W11" s="52"/>
    </row>
    <row r="12" spans="1:26" ht="32.1" customHeight="1" x14ac:dyDescent="0.25">
      <c r="A12" s="57"/>
      <c r="B12" s="267"/>
      <c r="C12" s="268"/>
      <c r="D12" s="269"/>
      <c r="E12" s="270"/>
      <c r="F12" s="271"/>
      <c r="G12" s="271"/>
      <c r="H12" s="271"/>
      <c r="I12" s="271"/>
      <c r="J12" s="271"/>
      <c r="K12" s="272"/>
      <c r="L12" s="38"/>
      <c r="M12" s="39"/>
      <c r="N12" s="84"/>
      <c r="O12" s="56"/>
      <c r="P12" s="40" t="str">
        <f>IF(N12="","",(L12/N12))</f>
        <v/>
      </c>
      <c r="Q12" s="154">
        <f>ROUND(O12*R12,2)</f>
        <v>0</v>
      </c>
      <c r="R12" s="166">
        <f>ROUND(L12*M12,2)</f>
        <v>0</v>
      </c>
      <c r="S12" s="57"/>
      <c r="T12" s="52"/>
      <c r="U12" s="52"/>
      <c r="V12" s="53">
        <f>Q12+R12</f>
        <v>0</v>
      </c>
      <c r="W12" s="52"/>
      <c r="Z12" s="29"/>
    </row>
    <row r="13" spans="1:26" ht="32.1" customHeight="1" x14ac:dyDescent="0.25">
      <c r="A13" s="57"/>
      <c r="B13" s="267"/>
      <c r="C13" s="268"/>
      <c r="D13" s="269"/>
      <c r="E13" s="270"/>
      <c r="F13" s="271"/>
      <c r="G13" s="271"/>
      <c r="H13" s="271"/>
      <c r="I13" s="271"/>
      <c r="J13" s="271"/>
      <c r="K13" s="272"/>
      <c r="L13" s="38"/>
      <c r="M13" s="39"/>
      <c r="N13" s="84"/>
      <c r="O13" s="56"/>
      <c r="P13" s="40" t="str">
        <f>IF(N13="","",(L13/N13))</f>
        <v/>
      </c>
      <c r="Q13" s="154">
        <f t="shared" ref="Q13:Q15" si="0">ROUND(O13*R13,2)</f>
        <v>0</v>
      </c>
      <c r="R13" s="166">
        <f t="shared" ref="R13:R15" si="1">ROUND(L13*M13,2)</f>
        <v>0</v>
      </c>
      <c r="S13" s="57"/>
      <c r="T13" s="52"/>
      <c r="U13" s="52"/>
      <c r="V13" s="53">
        <f>Q13+R13</f>
        <v>0</v>
      </c>
      <c r="W13" s="52"/>
      <c r="Z13" s="29"/>
    </row>
    <row r="14" spans="1:26" ht="32.1" customHeight="1" x14ac:dyDescent="0.25">
      <c r="A14" s="57"/>
      <c r="B14" s="267"/>
      <c r="C14" s="268"/>
      <c r="D14" s="269"/>
      <c r="E14" s="270"/>
      <c r="F14" s="271"/>
      <c r="G14" s="271"/>
      <c r="H14" s="271"/>
      <c r="I14" s="271"/>
      <c r="J14" s="271"/>
      <c r="K14" s="272"/>
      <c r="L14" s="38"/>
      <c r="M14" s="39"/>
      <c r="N14" s="84"/>
      <c r="O14" s="56"/>
      <c r="P14" s="40" t="str">
        <f>IF(N14="","",(L14/N14))</f>
        <v/>
      </c>
      <c r="Q14" s="154">
        <f t="shared" si="0"/>
        <v>0</v>
      </c>
      <c r="R14" s="166">
        <f t="shared" si="1"/>
        <v>0</v>
      </c>
      <c r="S14" s="57"/>
      <c r="T14" s="52"/>
      <c r="U14" s="52"/>
      <c r="V14" s="53">
        <f>Q14+R14</f>
        <v>0</v>
      </c>
      <c r="W14" s="52"/>
      <c r="Z14" s="29"/>
    </row>
    <row r="15" spans="1:26" ht="32.1" customHeight="1" x14ac:dyDescent="0.25">
      <c r="A15" s="57"/>
      <c r="B15" s="267"/>
      <c r="C15" s="268"/>
      <c r="D15" s="269"/>
      <c r="E15" s="270"/>
      <c r="F15" s="271"/>
      <c r="G15" s="271"/>
      <c r="H15" s="271"/>
      <c r="I15" s="271"/>
      <c r="J15" s="271"/>
      <c r="K15" s="272"/>
      <c r="L15" s="38"/>
      <c r="M15" s="39"/>
      <c r="N15" s="84"/>
      <c r="O15" s="56"/>
      <c r="P15" s="40" t="str">
        <f>IF(N15="","",(L15/N15))</f>
        <v/>
      </c>
      <c r="Q15" s="154">
        <f t="shared" si="0"/>
        <v>0</v>
      </c>
      <c r="R15" s="166">
        <f t="shared" si="1"/>
        <v>0</v>
      </c>
      <c r="S15" s="57"/>
      <c r="T15" s="52"/>
      <c r="U15" s="52"/>
      <c r="V15" s="53">
        <f>Q15+R15</f>
        <v>0</v>
      </c>
      <c r="W15" s="52"/>
      <c r="Z15" s="29"/>
    </row>
    <row r="16" spans="1:26" ht="32.1" customHeight="1" x14ac:dyDescent="0.25">
      <c r="A16" s="57"/>
      <c r="B16" s="276" t="s">
        <v>14</v>
      </c>
      <c r="C16" s="277"/>
      <c r="D16" s="277"/>
      <c r="E16" s="277"/>
      <c r="F16" s="277"/>
      <c r="G16" s="277"/>
      <c r="H16" s="277"/>
      <c r="I16" s="277"/>
      <c r="J16" s="277"/>
      <c r="K16" s="277"/>
      <c r="L16" s="277"/>
      <c r="M16" s="277"/>
      <c r="N16" s="277"/>
      <c r="O16" s="278"/>
      <c r="P16" s="41">
        <f>SUM(P12:P15)</f>
        <v>0</v>
      </c>
      <c r="Q16" s="167">
        <f>ROUND(SUM(Q12:Q15),0)</f>
        <v>0</v>
      </c>
      <c r="R16" s="105">
        <f>ROUND(SUM(R12:R15),0)</f>
        <v>0</v>
      </c>
      <c r="S16" s="57"/>
      <c r="T16" s="52"/>
      <c r="U16" s="52">
        <f>R16+Q16</f>
        <v>0</v>
      </c>
      <c r="V16" s="53"/>
      <c r="W16" s="52"/>
      <c r="X16" s="23">
        <f>R16</f>
        <v>0</v>
      </c>
    </row>
    <row r="17" spans="1:26" ht="32.1" customHeight="1" x14ac:dyDescent="0.25">
      <c r="A17" s="57"/>
      <c r="B17" s="300" t="s">
        <v>15</v>
      </c>
      <c r="C17" s="301"/>
      <c r="D17" s="301"/>
      <c r="E17" s="301"/>
      <c r="F17" s="301"/>
      <c r="G17" s="301"/>
      <c r="H17" s="301"/>
      <c r="I17" s="301"/>
      <c r="J17" s="301"/>
      <c r="K17" s="301"/>
      <c r="L17" s="301"/>
      <c r="M17" s="301"/>
      <c r="N17" s="301"/>
      <c r="O17" s="301"/>
      <c r="P17" s="301"/>
      <c r="Q17" s="301"/>
      <c r="R17" s="302"/>
      <c r="S17" s="57"/>
      <c r="T17" s="52"/>
      <c r="U17" s="52"/>
      <c r="V17" s="53"/>
      <c r="W17" s="52"/>
    </row>
    <row r="18" spans="1:26" ht="32.1" customHeight="1" x14ac:dyDescent="0.25">
      <c r="A18" s="57"/>
      <c r="B18" s="273" t="s">
        <v>5</v>
      </c>
      <c r="C18" s="274"/>
      <c r="D18" s="275" t="s">
        <v>16</v>
      </c>
      <c r="E18" s="273"/>
      <c r="F18" s="274"/>
      <c r="G18" s="274"/>
      <c r="H18" s="274"/>
      <c r="I18" s="274"/>
      <c r="J18" s="274"/>
      <c r="K18" s="275"/>
      <c r="L18" s="59" t="s">
        <v>7</v>
      </c>
      <c r="M18" s="59" t="s">
        <v>8</v>
      </c>
      <c r="N18" s="59" t="s">
        <v>9</v>
      </c>
      <c r="O18" s="59" t="s">
        <v>10</v>
      </c>
      <c r="P18" s="59" t="s">
        <v>11</v>
      </c>
      <c r="Q18" s="59" t="s">
        <v>17</v>
      </c>
      <c r="R18" s="59" t="s">
        <v>13</v>
      </c>
      <c r="S18" s="57"/>
      <c r="T18" s="52"/>
      <c r="U18" s="52"/>
      <c r="V18" s="53"/>
      <c r="W18" s="52"/>
    </row>
    <row r="19" spans="1:26" ht="31.5" customHeight="1" x14ac:dyDescent="0.25">
      <c r="A19" s="57"/>
      <c r="B19" s="267"/>
      <c r="C19" s="268"/>
      <c r="D19" s="269"/>
      <c r="E19" s="270"/>
      <c r="F19" s="271"/>
      <c r="G19" s="271"/>
      <c r="H19" s="271"/>
      <c r="I19" s="271"/>
      <c r="J19" s="271"/>
      <c r="K19" s="272"/>
      <c r="L19" s="38"/>
      <c r="M19" s="39"/>
      <c r="N19" s="84"/>
      <c r="O19" s="56"/>
      <c r="P19" s="40" t="str">
        <f t="shared" ref="P19:P43" si="2">IF(N19="","",(L19/N19))</f>
        <v/>
      </c>
      <c r="Q19" s="154">
        <f>O19*R19</f>
        <v>0</v>
      </c>
      <c r="R19" s="166">
        <f>ROUND(L19*M19,2)</f>
        <v>0</v>
      </c>
      <c r="S19" s="57"/>
      <c r="T19" s="52"/>
      <c r="U19" s="52"/>
      <c r="V19" s="53">
        <f t="shared" ref="V19:V43" si="3">Q19+R19</f>
        <v>0</v>
      </c>
      <c r="W19" s="52"/>
    </row>
    <row r="20" spans="1:26" ht="32.1" customHeight="1" x14ac:dyDescent="0.25">
      <c r="A20" s="57"/>
      <c r="B20" s="267"/>
      <c r="C20" s="268"/>
      <c r="D20" s="269"/>
      <c r="E20" s="270"/>
      <c r="F20" s="271"/>
      <c r="G20" s="271"/>
      <c r="H20" s="271"/>
      <c r="I20" s="271"/>
      <c r="J20" s="271"/>
      <c r="K20" s="272"/>
      <c r="L20" s="38"/>
      <c r="M20" s="39"/>
      <c r="N20" s="84"/>
      <c r="O20" s="56"/>
      <c r="P20" s="40" t="str">
        <f t="shared" ref="P20:P33" si="4">IF(N20="","",(L20/N20))</f>
        <v/>
      </c>
      <c r="Q20" s="154">
        <f>O20*R20</f>
        <v>0</v>
      </c>
      <c r="R20" s="166">
        <f t="shared" ref="R20:R43" si="5">ROUND(L20*M20,2)</f>
        <v>0</v>
      </c>
      <c r="S20" s="57"/>
      <c r="T20" s="52"/>
      <c r="U20" s="52" t="s">
        <v>18</v>
      </c>
      <c r="V20" s="53">
        <f t="shared" si="3"/>
        <v>0</v>
      </c>
      <c r="W20" s="52"/>
      <c r="Z20" s="29"/>
    </row>
    <row r="21" spans="1:26" ht="32.1" customHeight="1" x14ac:dyDescent="0.25">
      <c r="A21" s="57"/>
      <c r="B21" s="267"/>
      <c r="C21" s="268"/>
      <c r="D21" s="269"/>
      <c r="E21" s="270"/>
      <c r="F21" s="271"/>
      <c r="G21" s="271"/>
      <c r="H21" s="271"/>
      <c r="I21" s="271"/>
      <c r="J21" s="271"/>
      <c r="K21" s="272"/>
      <c r="L21" s="38"/>
      <c r="M21" s="39"/>
      <c r="N21" s="84"/>
      <c r="O21" s="56"/>
      <c r="P21" s="40" t="str">
        <f t="shared" si="4"/>
        <v/>
      </c>
      <c r="Q21" s="154">
        <f t="shared" ref="Q21:Q33" si="6">O21*R21</f>
        <v>0</v>
      </c>
      <c r="R21" s="166">
        <f t="shared" si="5"/>
        <v>0</v>
      </c>
      <c r="S21" s="57"/>
      <c r="T21" s="52"/>
      <c r="U21" s="52"/>
      <c r="V21" s="53">
        <f t="shared" si="3"/>
        <v>0</v>
      </c>
      <c r="W21" s="52"/>
    </row>
    <row r="22" spans="1:26" ht="32.1" customHeight="1" x14ac:dyDescent="0.25">
      <c r="A22" s="57"/>
      <c r="B22" s="267"/>
      <c r="C22" s="268"/>
      <c r="D22" s="269"/>
      <c r="E22" s="270"/>
      <c r="F22" s="271"/>
      <c r="G22" s="271"/>
      <c r="H22" s="271"/>
      <c r="I22" s="271"/>
      <c r="J22" s="271"/>
      <c r="K22" s="272"/>
      <c r="L22" s="38"/>
      <c r="M22" s="39"/>
      <c r="N22" s="84"/>
      <c r="O22" s="56"/>
      <c r="P22" s="40" t="str">
        <f t="shared" si="4"/>
        <v/>
      </c>
      <c r="Q22" s="154">
        <f t="shared" si="6"/>
        <v>0</v>
      </c>
      <c r="R22" s="166">
        <f t="shared" si="5"/>
        <v>0</v>
      </c>
      <c r="S22" s="57"/>
      <c r="T22" s="52"/>
      <c r="U22" s="52" t="s">
        <v>18</v>
      </c>
      <c r="V22" s="53">
        <f t="shared" si="3"/>
        <v>0</v>
      </c>
      <c r="W22" s="52"/>
      <c r="Z22" s="29"/>
    </row>
    <row r="23" spans="1:26" ht="32.1" customHeight="1" x14ac:dyDescent="0.25">
      <c r="A23" s="57"/>
      <c r="B23" s="267"/>
      <c r="C23" s="268"/>
      <c r="D23" s="269"/>
      <c r="E23" s="270"/>
      <c r="F23" s="271"/>
      <c r="G23" s="271"/>
      <c r="H23" s="271"/>
      <c r="I23" s="271"/>
      <c r="J23" s="271"/>
      <c r="K23" s="272"/>
      <c r="L23" s="38"/>
      <c r="M23" s="39"/>
      <c r="N23" s="84"/>
      <c r="O23" s="56"/>
      <c r="P23" s="40" t="str">
        <f t="shared" si="4"/>
        <v/>
      </c>
      <c r="Q23" s="154">
        <f t="shared" si="6"/>
        <v>0</v>
      </c>
      <c r="R23" s="166">
        <f t="shared" si="5"/>
        <v>0</v>
      </c>
      <c r="S23" s="57"/>
      <c r="T23" s="52"/>
      <c r="U23" s="52"/>
      <c r="V23" s="53">
        <f>Q23+R23</f>
        <v>0</v>
      </c>
      <c r="W23" s="52"/>
    </row>
    <row r="24" spans="1:26" ht="32.1" customHeight="1" x14ac:dyDescent="0.25">
      <c r="A24" s="57"/>
      <c r="B24" s="267"/>
      <c r="C24" s="268"/>
      <c r="D24" s="269"/>
      <c r="E24" s="270"/>
      <c r="F24" s="271"/>
      <c r="G24" s="271"/>
      <c r="H24" s="271"/>
      <c r="I24" s="271"/>
      <c r="J24" s="271"/>
      <c r="K24" s="272"/>
      <c r="L24" s="38"/>
      <c r="M24" s="39"/>
      <c r="N24" s="84"/>
      <c r="O24" s="56"/>
      <c r="P24" s="40" t="str">
        <f t="shared" si="4"/>
        <v/>
      </c>
      <c r="Q24" s="154">
        <f t="shared" si="6"/>
        <v>0</v>
      </c>
      <c r="R24" s="166">
        <f t="shared" si="5"/>
        <v>0</v>
      </c>
      <c r="S24" s="57"/>
      <c r="T24" s="52"/>
      <c r="U24" s="52" t="s">
        <v>18</v>
      </c>
      <c r="V24" s="53">
        <f>Q24+R24</f>
        <v>0</v>
      </c>
      <c r="W24" s="52"/>
      <c r="Z24" s="29"/>
    </row>
    <row r="25" spans="1:26" ht="32.1" customHeight="1" x14ac:dyDescent="0.25">
      <c r="A25" s="57"/>
      <c r="B25" s="267"/>
      <c r="C25" s="268"/>
      <c r="D25" s="269"/>
      <c r="E25" s="270"/>
      <c r="F25" s="271"/>
      <c r="G25" s="271"/>
      <c r="H25" s="271"/>
      <c r="I25" s="271"/>
      <c r="J25" s="271"/>
      <c r="K25" s="272"/>
      <c r="L25" s="38"/>
      <c r="M25" s="39"/>
      <c r="N25" s="84"/>
      <c r="O25" s="56"/>
      <c r="P25" s="40" t="str">
        <f t="shared" si="4"/>
        <v/>
      </c>
      <c r="Q25" s="154">
        <f t="shared" si="6"/>
        <v>0</v>
      </c>
      <c r="R25" s="166">
        <f t="shared" si="5"/>
        <v>0</v>
      </c>
      <c r="S25" s="57"/>
      <c r="T25" s="52"/>
      <c r="U25" s="52"/>
      <c r="V25" s="53">
        <f t="shared" ref="V25:V32" si="7">Q25+R25</f>
        <v>0</v>
      </c>
      <c r="W25" s="52"/>
    </row>
    <row r="26" spans="1:26" ht="32.1" customHeight="1" x14ac:dyDescent="0.25">
      <c r="A26" s="57"/>
      <c r="B26" s="267"/>
      <c r="C26" s="268"/>
      <c r="D26" s="269"/>
      <c r="E26" s="270"/>
      <c r="F26" s="271"/>
      <c r="G26" s="271"/>
      <c r="H26" s="271"/>
      <c r="I26" s="271"/>
      <c r="J26" s="271"/>
      <c r="K26" s="272"/>
      <c r="L26" s="38"/>
      <c r="M26" s="39"/>
      <c r="N26" s="84"/>
      <c r="O26" s="56"/>
      <c r="P26" s="40" t="str">
        <f t="shared" si="4"/>
        <v/>
      </c>
      <c r="Q26" s="154">
        <f t="shared" si="6"/>
        <v>0</v>
      </c>
      <c r="R26" s="166">
        <f t="shared" si="5"/>
        <v>0</v>
      </c>
      <c r="S26" s="57"/>
      <c r="T26" s="52"/>
      <c r="U26" s="52"/>
      <c r="V26" s="53">
        <f t="shared" si="7"/>
        <v>0</v>
      </c>
      <c r="W26" s="52"/>
    </row>
    <row r="27" spans="1:26" ht="32.1" customHeight="1" x14ac:dyDescent="0.25">
      <c r="A27" s="57"/>
      <c r="B27" s="267"/>
      <c r="C27" s="268"/>
      <c r="D27" s="269"/>
      <c r="E27" s="270"/>
      <c r="F27" s="271"/>
      <c r="G27" s="271"/>
      <c r="H27" s="271"/>
      <c r="I27" s="271"/>
      <c r="J27" s="271"/>
      <c r="K27" s="272"/>
      <c r="L27" s="38"/>
      <c r="M27" s="39"/>
      <c r="N27" s="84"/>
      <c r="O27" s="56"/>
      <c r="P27" s="40" t="str">
        <f t="shared" si="4"/>
        <v/>
      </c>
      <c r="Q27" s="154">
        <f t="shared" si="6"/>
        <v>0</v>
      </c>
      <c r="R27" s="166">
        <f t="shared" si="5"/>
        <v>0</v>
      </c>
      <c r="S27" s="57"/>
      <c r="T27" s="52"/>
      <c r="U27" s="52" t="s">
        <v>18</v>
      </c>
      <c r="V27" s="53">
        <f t="shared" si="7"/>
        <v>0</v>
      </c>
      <c r="W27" s="52"/>
      <c r="Z27" s="29"/>
    </row>
    <row r="28" spans="1:26" ht="32.1" customHeight="1" x14ac:dyDescent="0.25">
      <c r="A28" s="57"/>
      <c r="B28" s="267"/>
      <c r="C28" s="268"/>
      <c r="D28" s="269"/>
      <c r="E28" s="270"/>
      <c r="F28" s="271"/>
      <c r="G28" s="271"/>
      <c r="H28" s="271"/>
      <c r="I28" s="271"/>
      <c r="J28" s="271"/>
      <c r="K28" s="272"/>
      <c r="L28" s="38"/>
      <c r="M28" s="39"/>
      <c r="N28" s="84"/>
      <c r="O28" s="56"/>
      <c r="P28" s="40" t="str">
        <f t="shared" si="4"/>
        <v/>
      </c>
      <c r="Q28" s="154">
        <f t="shared" si="6"/>
        <v>0</v>
      </c>
      <c r="R28" s="166">
        <f t="shared" si="5"/>
        <v>0</v>
      </c>
      <c r="S28" s="57"/>
      <c r="T28" s="52"/>
      <c r="U28" s="52"/>
      <c r="V28" s="53">
        <f t="shared" si="7"/>
        <v>0</v>
      </c>
      <c r="W28" s="52"/>
    </row>
    <row r="29" spans="1:26" ht="32.1" customHeight="1" x14ac:dyDescent="0.25">
      <c r="A29" s="57"/>
      <c r="B29" s="267"/>
      <c r="C29" s="268"/>
      <c r="D29" s="269"/>
      <c r="E29" s="270"/>
      <c r="F29" s="271"/>
      <c r="G29" s="271"/>
      <c r="H29" s="271"/>
      <c r="I29" s="271"/>
      <c r="J29" s="271"/>
      <c r="K29" s="272"/>
      <c r="L29" s="38"/>
      <c r="M29" s="39"/>
      <c r="N29" s="84"/>
      <c r="O29" s="56"/>
      <c r="P29" s="40" t="str">
        <f t="shared" si="4"/>
        <v/>
      </c>
      <c r="Q29" s="154">
        <f t="shared" si="6"/>
        <v>0</v>
      </c>
      <c r="R29" s="166">
        <f t="shared" si="5"/>
        <v>0</v>
      </c>
      <c r="S29" s="57"/>
      <c r="T29" s="52"/>
      <c r="U29" s="52" t="s">
        <v>18</v>
      </c>
      <c r="V29" s="53">
        <f t="shared" si="7"/>
        <v>0</v>
      </c>
      <c r="W29" s="52"/>
      <c r="Z29" s="29"/>
    </row>
    <row r="30" spans="1:26" ht="32.1" customHeight="1" x14ac:dyDescent="0.25">
      <c r="A30" s="57"/>
      <c r="B30" s="267"/>
      <c r="C30" s="268"/>
      <c r="D30" s="269"/>
      <c r="E30" s="270"/>
      <c r="F30" s="271"/>
      <c r="G30" s="271"/>
      <c r="H30" s="271"/>
      <c r="I30" s="271"/>
      <c r="J30" s="271"/>
      <c r="K30" s="272"/>
      <c r="L30" s="38"/>
      <c r="M30" s="39"/>
      <c r="N30" s="84"/>
      <c r="O30" s="56"/>
      <c r="P30" s="40" t="str">
        <f t="shared" si="4"/>
        <v/>
      </c>
      <c r="Q30" s="154">
        <f t="shared" si="6"/>
        <v>0</v>
      </c>
      <c r="R30" s="166">
        <f t="shared" si="5"/>
        <v>0</v>
      </c>
      <c r="S30" s="57"/>
      <c r="T30" s="52"/>
      <c r="U30" s="52"/>
      <c r="V30" s="53">
        <f t="shared" si="7"/>
        <v>0</v>
      </c>
      <c r="W30" s="52"/>
    </row>
    <row r="31" spans="1:26" ht="32.1" customHeight="1" x14ac:dyDescent="0.25">
      <c r="A31" s="57"/>
      <c r="B31" s="267"/>
      <c r="C31" s="268"/>
      <c r="D31" s="269"/>
      <c r="E31" s="270"/>
      <c r="F31" s="271"/>
      <c r="G31" s="271"/>
      <c r="H31" s="271"/>
      <c r="I31" s="271"/>
      <c r="J31" s="271"/>
      <c r="K31" s="272"/>
      <c r="L31" s="38"/>
      <c r="M31" s="39"/>
      <c r="N31" s="84"/>
      <c r="O31" s="56"/>
      <c r="P31" s="40" t="str">
        <f t="shared" si="4"/>
        <v/>
      </c>
      <c r="Q31" s="154">
        <f t="shared" si="6"/>
        <v>0</v>
      </c>
      <c r="R31" s="166">
        <f t="shared" si="5"/>
        <v>0</v>
      </c>
      <c r="S31" s="57"/>
      <c r="T31" s="52"/>
      <c r="U31" s="52" t="s">
        <v>18</v>
      </c>
      <c r="V31" s="53">
        <f t="shared" si="7"/>
        <v>0</v>
      </c>
      <c r="W31" s="52"/>
      <c r="Z31" s="29"/>
    </row>
    <row r="32" spans="1:26" ht="32.1" customHeight="1" x14ac:dyDescent="0.25">
      <c r="A32" s="57"/>
      <c r="B32" s="267"/>
      <c r="C32" s="268"/>
      <c r="D32" s="269"/>
      <c r="E32" s="270"/>
      <c r="F32" s="271"/>
      <c r="G32" s="271"/>
      <c r="H32" s="271"/>
      <c r="I32" s="271"/>
      <c r="J32" s="271"/>
      <c r="K32" s="272"/>
      <c r="L32" s="38"/>
      <c r="M32" s="39"/>
      <c r="N32" s="84"/>
      <c r="O32" s="56"/>
      <c r="P32" s="40" t="str">
        <f t="shared" si="4"/>
        <v/>
      </c>
      <c r="Q32" s="154">
        <f t="shared" si="6"/>
        <v>0</v>
      </c>
      <c r="R32" s="166">
        <f t="shared" si="5"/>
        <v>0</v>
      </c>
      <c r="S32" s="57"/>
      <c r="T32" s="52"/>
      <c r="U32" s="52"/>
      <c r="V32" s="53">
        <f t="shared" si="7"/>
        <v>0</v>
      </c>
      <c r="W32" s="52"/>
    </row>
    <row r="33" spans="1:26" ht="32.1" customHeight="1" x14ac:dyDescent="0.25">
      <c r="A33" s="57"/>
      <c r="B33" s="267"/>
      <c r="C33" s="268"/>
      <c r="D33" s="269"/>
      <c r="E33" s="270"/>
      <c r="F33" s="271"/>
      <c r="G33" s="271"/>
      <c r="H33" s="271"/>
      <c r="I33" s="271"/>
      <c r="J33" s="271"/>
      <c r="K33" s="272"/>
      <c r="L33" s="38"/>
      <c r="M33" s="39"/>
      <c r="N33" s="84"/>
      <c r="O33" s="56"/>
      <c r="P33" s="40" t="str">
        <f t="shared" si="4"/>
        <v/>
      </c>
      <c r="Q33" s="154">
        <f t="shared" si="6"/>
        <v>0</v>
      </c>
      <c r="R33" s="166">
        <f t="shared" si="5"/>
        <v>0</v>
      </c>
      <c r="S33" s="57"/>
      <c r="T33" s="52"/>
      <c r="U33" s="52"/>
      <c r="V33" s="53">
        <f>Q33+R33</f>
        <v>0</v>
      </c>
      <c r="W33" s="52"/>
    </row>
    <row r="34" spans="1:26" ht="32.1" customHeight="1" x14ac:dyDescent="0.25">
      <c r="A34" s="57"/>
      <c r="B34" s="267"/>
      <c r="C34" s="268"/>
      <c r="D34" s="269"/>
      <c r="E34" s="270"/>
      <c r="F34" s="271"/>
      <c r="G34" s="271"/>
      <c r="H34" s="271"/>
      <c r="I34" s="271"/>
      <c r="J34" s="271"/>
      <c r="K34" s="272"/>
      <c r="L34" s="38"/>
      <c r="M34" s="39"/>
      <c r="N34" s="84"/>
      <c r="O34" s="56"/>
      <c r="P34" s="40" t="str">
        <f t="shared" si="2"/>
        <v/>
      </c>
      <c r="Q34" s="154">
        <f t="shared" ref="Q34:Q37" si="8">O34*R34</f>
        <v>0</v>
      </c>
      <c r="R34" s="166">
        <f t="shared" si="5"/>
        <v>0</v>
      </c>
      <c r="S34" s="57"/>
      <c r="T34" s="52"/>
      <c r="U34" s="52" t="s">
        <v>18</v>
      </c>
      <c r="V34" s="53">
        <f>Q34+R34</f>
        <v>0</v>
      </c>
      <c r="W34" s="52"/>
      <c r="Z34" s="29"/>
    </row>
    <row r="35" spans="1:26" ht="32.1" hidden="1" customHeight="1" x14ac:dyDescent="0.25">
      <c r="A35" s="57"/>
      <c r="B35" s="267"/>
      <c r="C35" s="268"/>
      <c r="D35" s="269"/>
      <c r="E35" s="270"/>
      <c r="F35" s="271"/>
      <c r="G35" s="271"/>
      <c r="H35" s="271"/>
      <c r="I35" s="271"/>
      <c r="J35" s="271"/>
      <c r="K35" s="272"/>
      <c r="L35" s="38"/>
      <c r="M35" s="39"/>
      <c r="N35" s="84"/>
      <c r="O35" s="56"/>
      <c r="P35" s="40" t="str">
        <f t="shared" si="2"/>
        <v/>
      </c>
      <c r="Q35" s="154">
        <f t="shared" si="8"/>
        <v>0</v>
      </c>
      <c r="R35" s="166">
        <f t="shared" si="5"/>
        <v>0</v>
      </c>
      <c r="S35" s="57"/>
      <c r="T35" s="52"/>
      <c r="U35" s="52"/>
      <c r="V35" s="53">
        <f>Q35+R35</f>
        <v>0</v>
      </c>
      <c r="W35" s="52"/>
    </row>
    <row r="36" spans="1:26" ht="32.1" hidden="1" customHeight="1" x14ac:dyDescent="0.25">
      <c r="A36" s="57"/>
      <c r="B36" s="267"/>
      <c r="C36" s="268"/>
      <c r="D36" s="269"/>
      <c r="E36" s="270"/>
      <c r="F36" s="271"/>
      <c r="G36" s="271"/>
      <c r="H36" s="271"/>
      <c r="I36" s="271"/>
      <c r="J36" s="271"/>
      <c r="K36" s="272"/>
      <c r="L36" s="38"/>
      <c r="M36" s="39"/>
      <c r="N36" s="84"/>
      <c r="O36" s="56"/>
      <c r="P36" s="40" t="str">
        <f t="shared" si="2"/>
        <v/>
      </c>
      <c r="Q36" s="154">
        <f t="shared" si="8"/>
        <v>0</v>
      </c>
      <c r="R36" s="166">
        <f t="shared" si="5"/>
        <v>0</v>
      </c>
      <c r="S36" s="57"/>
      <c r="T36" s="52"/>
      <c r="U36" s="52"/>
      <c r="V36" s="53">
        <f t="shared" si="3"/>
        <v>0</v>
      </c>
      <c r="W36" s="52"/>
    </row>
    <row r="37" spans="1:26" ht="32.1" hidden="1" customHeight="1" x14ac:dyDescent="0.25">
      <c r="A37" s="57"/>
      <c r="B37" s="267"/>
      <c r="C37" s="268"/>
      <c r="D37" s="269"/>
      <c r="E37" s="270"/>
      <c r="F37" s="271"/>
      <c r="G37" s="271"/>
      <c r="H37" s="271"/>
      <c r="I37" s="271"/>
      <c r="J37" s="271"/>
      <c r="K37" s="272"/>
      <c r="L37" s="38"/>
      <c r="M37" s="39"/>
      <c r="N37" s="84"/>
      <c r="O37" s="56"/>
      <c r="P37" s="40" t="str">
        <f t="shared" si="2"/>
        <v/>
      </c>
      <c r="Q37" s="154">
        <f t="shared" si="8"/>
        <v>0</v>
      </c>
      <c r="R37" s="166">
        <f t="shared" si="5"/>
        <v>0</v>
      </c>
      <c r="S37" s="57"/>
      <c r="T37" s="52"/>
      <c r="U37" s="52" t="s">
        <v>18</v>
      </c>
      <c r="V37" s="53">
        <f t="shared" si="3"/>
        <v>0</v>
      </c>
      <c r="W37" s="52"/>
      <c r="Z37" s="29"/>
    </row>
    <row r="38" spans="1:26" ht="32.1" hidden="1" customHeight="1" x14ac:dyDescent="0.25">
      <c r="A38" s="57"/>
      <c r="B38" s="267"/>
      <c r="C38" s="268"/>
      <c r="D38" s="269"/>
      <c r="E38" s="270"/>
      <c r="F38" s="271"/>
      <c r="G38" s="271"/>
      <c r="H38" s="271"/>
      <c r="I38" s="271"/>
      <c r="J38" s="271"/>
      <c r="K38" s="272"/>
      <c r="L38" s="38"/>
      <c r="M38" s="39"/>
      <c r="N38" s="84"/>
      <c r="O38" s="56"/>
      <c r="P38" s="40" t="str">
        <f t="shared" si="2"/>
        <v/>
      </c>
      <c r="Q38" s="154">
        <f t="shared" ref="Q38:Q43" si="9">O38*R38</f>
        <v>0</v>
      </c>
      <c r="R38" s="166">
        <f t="shared" si="5"/>
        <v>0</v>
      </c>
      <c r="S38" s="57"/>
      <c r="T38" s="52"/>
      <c r="U38" s="52"/>
      <c r="V38" s="53">
        <f t="shared" si="3"/>
        <v>0</v>
      </c>
      <c r="W38" s="52"/>
    </row>
    <row r="39" spans="1:26" ht="32.1" hidden="1" customHeight="1" x14ac:dyDescent="0.25">
      <c r="A39" s="57"/>
      <c r="B39" s="267"/>
      <c r="C39" s="268"/>
      <c r="D39" s="269"/>
      <c r="E39" s="270"/>
      <c r="F39" s="271"/>
      <c r="G39" s="271"/>
      <c r="H39" s="271"/>
      <c r="I39" s="271"/>
      <c r="J39" s="271"/>
      <c r="K39" s="272"/>
      <c r="L39" s="38"/>
      <c r="M39" s="39"/>
      <c r="N39" s="84"/>
      <c r="O39" s="56"/>
      <c r="P39" s="40" t="str">
        <f t="shared" si="2"/>
        <v/>
      </c>
      <c r="Q39" s="154">
        <f t="shared" si="9"/>
        <v>0</v>
      </c>
      <c r="R39" s="166">
        <f t="shared" si="5"/>
        <v>0</v>
      </c>
      <c r="S39" s="57"/>
      <c r="T39" s="52"/>
      <c r="U39" s="52" t="s">
        <v>18</v>
      </c>
      <c r="V39" s="53">
        <f t="shared" si="3"/>
        <v>0</v>
      </c>
      <c r="W39" s="52"/>
      <c r="Z39" s="29"/>
    </row>
    <row r="40" spans="1:26" ht="32.1" hidden="1" customHeight="1" x14ac:dyDescent="0.25">
      <c r="A40" s="57"/>
      <c r="B40" s="267"/>
      <c r="C40" s="268"/>
      <c r="D40" s="269"/>
      <c r="E40" s="270"/>
      <c r="F40" s="271"/>
      <c r="G40" s="271"/>
      <c r="H40" s="271"/>
      <c r="I40" s="271"/>
      <c r="J40" s="271"/>
      <c r="K40" s="272"/>
      <c r="L40" s="38"/>
      <c r="M40" s="39"/>
      <c r="N40" s="84"/>
      <c r="O40" s="56"/>
      <c r="P40" s="40" t="str">
        <f t="shared" si="2"/>
        <v/>
      </c>
      <c r="Q40" s="154">
        <f t="shared" si="9"/>
        <v>0</v>
      </c>
      <c r="R40" s="166">
        <f t="shared" si="5"/>
        <v>0</v>
      </c>
      <c r="S40" s="57"/>
      <c r="T40" s="52"/>
      <c r="U40" s="52"/>
      <c r="V40" s="53">
        <f t="shared" si="3"/>
        <v>0</v>
      </c>
      <c r="W40" s="52"/>
    </row>
    <row r="41" spans="1:26" ht="32.1" hidden="1" customHeight="1" x14ac:dyDescent="0.25">
      <c r="A41" s="57"/>
      <c r="B41" s="267"/>
      <c r="C41" s="268"/>
      <c r="D41" s="269"/>
      <c r="E41" s="270"/>
      <c r="F41" s="271"/>
      <c r="G41" s="271"/>
      <c r="H41" s="271"/>
      <c r="I41" s="271"/>
      <c r="J41" s="271"/>
      <c r="K41" s="272"/>
      <c r="L41" s="38"/>
      <c r="M41" s="39"/>
      <c r="N41" s="84"/>
      <c r="O41" s="56"/>
      <c r="P41" s="40" t="str">
        <f t="shared" si="2"/>
        <v/>
      </c>
      <c r="Q41" s="154">
        <f t="shared" si="9"/>
        <v>0</v>
      </c>
      <c r="R41" s="166">
        <f t="shared" si="5"/>
        <v>0</v>
      </c>
      <c r="S41" s="57"/>
      <c r="T41" s="52"/>
      <c r="U41" s="52" t="s">
        <v>18</v>
      </c>
      <c r="V41" s="53">
        <f t="shared" si="3"/>
        <v>0</v>
      </c>
      <c r="W41" s="52"/>
      <c r="Z41" s="29"/>
    </row>
    <row r="42" spans="1:26" ht="32.1" hidden="1" customHeight="1" x14ac:dyDescent="0.25">
      <c r="A42" s="57"/>
      <c r="B42" s="267"/>
      <c r="C42" s="268"/>
      <c r="D42" s="269"/>
      <c r="E42" s="270"/>
      <c r="F42" s="271"/>
      <c r="G42" s="271"/>
      <c r="H42" s="271"/>
      <c r="I42" s="271"/>
      <c r="J42" s="271"/>
      <c r="K42" s="272"/>
      <c r="L42" s="38"/>
      <c r="M42" s="39"/>
      <c r="N42" s="84"/>
      <c r="O42" s="56"/>
      <c r="P42" s="40" t="str">
        <f t="shared" si="2"/>
        <v/>
      </c>
      <c r="Q42" s="154">
        <f t="shared" si="9"/>
        <v>0</v>
      </c>
      <c r="R42" s="166">
        <f t="shared" si="5"/>
        <v>0</v>
      </c>
      <c r="S42" s="57"/>
      <c r="T42" s="52"/>
      <c r="U42" s="52"/>
      <c r="V42" s="53">
        <f t="shared" si="3"/>
        <v>0</v>
      </c>
      <c r="W42" s="52"/>
    </row>
    <row r="43" spans="1:26" ht="32.1" hidden="1" customHeight="1" x14ac:dyDescent="0.25">
      <c r="A43" s="57"/>
      <c r="B43" s="267"/>
      <c r="C43" s="268"/>
      <c r="D43" s="269"/>
      <c r="E43" s="270"/>
      <c r="F43" s="271"/>
      <c r="G43" s="271"/>
      <c r="H43" s="271"/>
      <c r="I43" s="271"/>
      <c r="J43" s="271"/>
      <c r="K43" s="272"/>
      <c r="L43" s="38"/>
      <c r="M43" s="39"/>
      <c r="N43" s="84"/>
      <c r="O43" s="56"/>
      <c r="P43" s="40" t="str">
        <f t="shared" si="2"/>
        <v/>
      </c>
      <c r="Q43" s="154">
        <f t="shared" si="9"/>
        <v>0</v>
      </c>
      <c r="R43" s="166">
        <f t="shared" si="5"/>
        <v>0</v>
      </c>
      <c r="S43" s="57"/>
      <c r="T43" s="52"/>
      <c r="U43" s="52" t="s">
        <v>18</v>
      </c>
      <c r="V43" s="53">
        <f t="shared" si="3"/>
        <v>0</v>
      </c>
      <c r="W43" s="52"/>
      <c r="Z43" s="29"/>
    </row>
    <row r="44" spans="1:26" ht="32.1" customHeight="1" x14ac:dyDescent="0.25">
      <c r="A44" s="57"/>
      <c r="B44" s="276" t="s">
        <v>14</v>
      </c>
      <c r="C44" s="277"/>
      <c r="D44" s="277"/>
      <c r="E44" s="277"/>
      <c r="F44" s="277"/>
      <c r="G44" s="277"/>
      <c r="H44" s="277"/>
      <c r="I44" s="277"/>
      <c r="J44" s="277"/>
      <c r="K44" s="277"/>
      <c r="L44" s="277"/>
      <c r="M44" s="277"/>
      <c r="N44" s="277"/>
      <c r="O44" s="278"/>
      <c r="P44" s="41">
        <f>SUM(P19:P43)</f>
        <v>0</v>
      </c>
      <c r="Q44" s="167">
        <f>SUM(Q19:Q43)</f>
        <v>0</v>
      </c>
      <c r="R44" s="105">
        <f>ROUND(SUM(R19:R43),0)</f>
        <v>0</v>
      </c>
      <c r="S44" s="57"/>
      <c r="T44" s="52"/>
      <c r="U44" s="52">
        <f>R44+Q44</f>
        <v>0</v>
      </c>
      <c r="V44" s="52"/>
      <c r="W44" s="52"/>
      <c r="X44" s="23">
        <f>R44</f>
        <v>0</v>
      </c>
    </row>
    <row r="45" spans="1:26" ht="32.1" customHeight="1" x14ac:dyDescent="0.25">
      <c r="A45" s="57"/>
      <c r="B45" s="279" t="s">
        <v>19</v>
      </c>
      <c r="C45" s="280"/>
      <c r="D45" s="280"/>
      <c r="E45" s="280"/>
      <c r="F45" s="280"/>
      <c r="G45" s="280"/>
      <c r="H45" s="280"/>
      <c r="I45" s="280"/>
      <c r="J45" s="280"/>
      <c r="K45" s="280"/>
      <c r="L45" s="280"/>
      <c r="M45" s="280"/>
      <c r="N45" s="280"/>
      <c r="O45" s="280"/>
      <c r="P45" s="280"/>
      <c r="Q45" s="280"/>
      <c r="R45" s="281"/>
      <c r="S45" s="57"/>
      <c r="T45" s="52"/>
      <c r="U45" s="52"/>
      <c r="V45" s="52"/>
      <c r="W45" s="52"/>
    </row>
    <row r="46" spans="1:26" ht="32.1" customHeight="1" x14ac:dyDescent="0.25">
      <c r="A46" s="57"/>
      <c r="B46" s="273" t="s">
        <v>5</v>
      </c>
      <c r="C46" s="274"/>
      <c r="D46" s="275" t="s">
        <v>20</v>
      </c>
      <c r="E46" s="273"/>
      <c r="F46" s="274"/>
      <c r="G46" s="274"/>
      <c r="H46" s="274"/>
      <c r="I46" s="274"/>
      <c r="J46" s="274"/>
      <c r="K46" s="275"/>
      <c r="L46" s="59" t="s">
        <v>7</v>
      </c>
      <c r="M46" s="59" t="s">
        <v>8</v>
      </c>
      <c r="N46" s="59" t="s">
        <v>9</v>
      </c>
      <c r="O46" s="59" t="s">
        <v>10</v>
      </c>
      <c r="P46" s="59" t="s">
        <v>11</v>
      </c>
      <c r="Q46" s="59" t="s">
        <v>17</v>
      </c>
      <c r="R46" s="59" t="s">
        <v>13</v>
      </c>
      <c r="S46" s="57"/>
      <c r="T46" s="52"/>
      <c r="U46" s="52"/>
      <c r="V46" s="53"/>
      <c r="W46" s="52"/>
    </row>
    <row r="47" spans="1:26" ht="32.1" customHeight="1" x14ac:dyDescent="0.25">
      <c r="A47" s="57"/>
      <c r="B47" s="267"/>
      <c r="C47" s="268"/>
      <c r="D47" s="269"/>
      <c r="E47" s="270"/>
      <c r="F47" s="271"/>
      <c r="G47" s="271"/>
      <c r="H47" s="271"/>
      <c r="I47" s="271"/>
      <c r="J47" s="271"/>
      <c r="K47" s="272"/>
      <c r="L47" s="38"/>
      <c r="M47" s="39"/>
      <c r="N47" s="84"/>
      <c r="O47" s="56"/>
      <c r="P47" s="40" t="str">
        <f>IF(N47="","",(L47/N47))</f>
        <v/>
      </c>
      <c r="Q47" s="154">
        <f>ROUND(O47*R47,2)</f>
        <v>0</v>
      </c>
      <c r="R47" s="166">
        <f t="shared" ref="R47:R51" si="10">ROUND(L47*M47,2)</f>
        <v>0</v>
      </c>
      <c r="S47" s="57"/>
      <c r="T47" s="52"/>
      <c r="U47" s="52"/>
      <c r="V47" s="53">
        <f>Q47+R47</f>
        <v>0</v>
      </c>
      <c r="W47" s="52"/>
    </row>
    <row r="48" spans="1:26" ht="32.1" customHeight="1" x14ac:dyDescent="0.25">
      <c r="A48" s="57"/>
      <c r="B48" s="267"/>
      <c r="C48" s="268"/>
      <c r="D48" s="269"/>
      <c r="E48" s="270"/>
      <c r="F48" s="271"/>
      <c r="G48" s="271"/>
      <c r="H48" s="271"/>
      <c r="I48" s="271"/>
      <c r="J48" s="271"/>
      <c r="K48" s="272"/>
      <c r="L48" s="38"/>
      <c r="M48" s="39"/>
      <c r="N48" s="84"/>
      <c r="O48" s="56"/>
      <c r="P48" s="40" t="str">
        <f>IF(N48="","",(L48/N48))</f>
        <v/>
      </c>
      <c r="Q48" s="154">
        <f>O48*R48</f>
        <v>0</v>
      </c>
      <c r="R48" s="166">
        <f t="shared" si="10"/>
        <v>0</v>
      </c>
      <c r="S48" s="57"/>
      <c r="T48" s="52"/>
      <c r="U48" s="52"/>
      <c r="V48" s="53">
        <f>Q48+R48</f>
        <v>0</v>
      </c>
      <c r="W48" s="52"/>
    </row>
    <row r="49" spans="1:24" ht="32.1" customHeight="1" x14ac:dyDescent="0.25">
      <c r="A49" s="57"/>
      <c r="B49" s="267"/>
      <c r="C49" s="268"/>
      <c r="D49" s="269"/>
      <c r="E49" s="270"/>
      <c r="F49" s="271"/>
      <c r="G49" s="271"/>
      <c r="H49" s="271"/>
      <c r="I49" s="271"/>
      <c r="J49" s="271"/>
      <c r="K49" s="272"/>
      <c r="L49" s="38"/>
      <c r="M49" s="39"/>
      <c r="N49" s="84"/>
      <c r="O49" s="56"/>
      <c r="P49" s="40" t="str">
        <f>IF(N49="","",(L49/N49))</f>
        <v/>
      </c>
      <c r="Q49" s="154">
        <f>O49*R49</f>
        <v>0</v>
      </c>
      <c r="R49" s="166">
        <f t="shared" si="10"/>
        <v>0</v>
      </c>
      <c r="S49" s="57"/>
      <c r="T49" s="52"/>
      <c r="U49" s="52"/>
      <c r="V49" s="53">
        <f>Q49+R49</f>
        <v>0</v>
      </c>
      <c r="W49" s="52"/>
    </row>
    <row r="50" spans="1:24" ht="32.1" hidden="1" customHeight="1" x14ac:dyDescent="0.25">
      <c r="A50" s="57"/>
      <c r="B50" s="267"/>
      <c r="C50" s="268"/>
      <c r="D50" s="269"/>
      <c r="E50" s="270"/>
      <c r="F50" s="271"/>
      <c r="G50" s="271"/>
      <c r="H50" s="271"/>
      <c r="I50" s="271"/>
      <c r="J50" s="271"/>
      <c r="K50" s="272"/>
      <c r="L50" s="38"/>
      <c r="M50" s="39"/>
      <c r="N50" s="84"/>
      <c r="O50" s="56"/>
      <c r="P50" s="40" t="str">
        <f>IF(N50="","",(L50/N50))</f>
        <v/>
      </c>
      <c r="Q50" s="154">
        <f>O50*R50</f>
        <v>0</v>
      </c>
      <c r="R50" s="166">
        <f t="shared" si="10"/>
        <v>0</v>
      </c>
      <c r="S50" s="57"/>
      <c r="T50" s="52"/>
      <c r="U50" s="52"/>
      <c r="V50" s="53">
        <f>Q50+R50</f>
        <v>0</v>
      </c>
      <c r="W50" s="52"/>
    </row>
    <row r="51" spans="1:24" ht="32.1" hidden="1" customHeight="1" x14ac:dyDescent="0.25">
      <c r="A51" s="57"/>
      <c r="B51" s="267"/>
      <c r="C51" s="268"/>
      <c r="D51" s="269"/>
      <c r="E51" s="270"/>
      <c r="F51" s="271"/>
      <c r="G51" s="271"/>
      <c r="H51" s="271"/>
      <c r="I51" s="271"/>
      <c r="J51" s="271"/>
      <c r="K51" s="272"/>
      <c r="L51" s="38"/>
      <c r="M51" s="39"/>
      <c r="N51" s="84"/>
      <c r="O51" s="56"/>
      <c r="P51" s="40" t="str">
        <f>IF(N51="","",(L51/N51))</f>
        <v/>
      </c>
      <c r="Q51" s="154">
        <f>O51*R51</f>
        <v>0</v>
      </c>
      <c r="R51" s="166">
        <f t="shared" si="10"/>
        <v>0</v>
      </c>
      <c r="S51" s="57"/>
      <c r="T51" s="52"/>
      <c r="U51" s="52"/>
      <c r="V51" s="53">
        <f>Q51+R51</f>
        <v>0</v>
      </c>
      <c r="W51" s="52"/>
    </row>
    <row r="52" spans="1:24" ht="32.1" customHeight="1" x14ac:dyDescent="0.25">
      <c r="A52" s="57"/>
      <c r="B52" s="276" t="s">
        <v>14</v>
      </c>
      <c r="C52" s="277"/>
      <c r="D52" s="277"/>
      <c r="E52" s="277"/>
      <c r="F52" s="277"/>
      <c r="G52" s="277"/>
      <c r="H52" s="277"/>
      <c r="I52" s="277"/>
      <c r="J52" s="277"/>
      <c r="K52" s="277"/>
      <c r="L52" s="277"/>
      <c r="M52" s="277"/>
      <c r="N52" s="277"/>
      <c r="O52" s="278"/>
      <c r="P52" s="41">
        <f>SUM(P47:P51)</f>
        <v>0</v>
      </c>
      <c r="Q52" s="167">
        <f>SUM(Q47:Q51)</f>
        <v>0</v>
      </c>
      <c r="R52" s="105">
        <f>ROUND(SUM(R47:R51),0)</f>
        <v>0</v>
      </c>
      <c r="S52" s="57"/>
      <c r="T52" s="52"/>
      <c r="U52" s="52">
        <f>R52+Q52</f>
        <v>0</v>
      </c>
      <c r="V52" s="52"/>
      <c r="W52" s="52"/>
      <c r="X52" s="23">
        <f>R52</f>
        <v>0</v>
      </c>
    </row>
    <row r="53" spans="1:24" ht="32.1" customHeight="1" x14ac:dyDescent="0.25">
      <c r="A53" s="57"/>
      <c r="B53" s="279" t="s">
        <v>21</v>
      </c>
      <c r="C53" s="280"/>
      <c r="D53" s="280"/>
      <c r="E53" s="280"/>
      <c r="F53" s="280"/>
      <c r="G53" s="280"/>
      <c r="H53" s="280"/>
      <c r="I53" s="280"/>
      <c r="J53" s="280"/>
      <c r="K53" s="280"/>
      <c r="L53" s="280"/>
      <c r="M53" s="280"/>
      <c r="N53" s="280"/>
      <c r="O53" s="280"/>
      <c r="P53" s="280"/>
      <c r="Q53" s="280"/>
      <c r="R53" s="281"/>
      <c r="S53" s="57"/>
      <c r="T53" s="52"/>
      <c r="U53" s="52"/>
      <c r="V53" s="52"/>
      <c r="W53" s="52"/>
    </row>
    <row r="54" spans="1:24" ht="32.1" customHeight="1" x14ac:dyDescent="0.25">
      <c r="A54" s="57"/>
      <c r="B54" s="273" t="s">
        <v>22</v>
      </c>
      <c r="C54" s="274"/>
      <c r="D54" s="275"/>
      <c r="E54" s="273" t="s">
        <v>23</v>
      </c>
      <c r="F54" s="274"/>
      <c r="G54" s="274"/>
      <c r="H54" s="274"/>
      <c r="I54" s="274"/>
      <c r="J54" s="274"/>
      <c r="K54" s="274"/>
      <c r="L54" s="274"/>
      <c r="M54" s="274"/>
      <c r="N54" s="274"/>
      <c r="O54" s="274"/>
      <c r="P54" s="274"/>
      <c r="Q54" s="275"/>
      <c r="R54" s="59" t="s">
        <v>24</v>
      </c>
      <c r="S54" s="57"/>
      <c r="T54" s="52"/>
      <c r="U54" s="52"/>
      <c r="V54" s="52"/>
      <c r="W54" s="52"/>
    </row>
    <row r="55" spans="1:24" ht="32.1" customHeight="1" x14ac:dyDescent="0.25">
      <c r="A55" s="57"/>
      <c r="B55" s="267"/>
      <c r="C55" s="268"/>
      <c r="D55" s="269"/>
      <c r="E55" s="270"/>
      <c r="F55" s="271"/>
      <c r="G55" s="271"/>
      <c r="H55" s="271"/>
      <c r="I55" s="271"/>
      <c r="J55" s="271"/>
      <c r="K55" s="271"/>
      <c r="L55" s="271"/>
      <c r="M55" s="271"/>
      <c r="N55" s="271"/>
      <c r="O55" s="271"/>
      <c r="P55" s="271"/>
      <c r="Q55" s="272"/>
      <c r="R55" s="106"/>
      <c r="S55" s="57"/>
      <c r="T55" s="52"/>
      <c r="U55" s="52"/>
      <c r="V55" s="52"/>
      <c r="W55" s="52"/>
    </row>
    <row r="56" spans="1:24" ht="32.1" customHeight="1" x14ac:dyDescent="0.25">
      <c r="A56" s="57"/>
      <c r="B56" s="267"/>
      <c r="C56" s="268"/>
      <c r="D56" s="269"/>
      <c r="E56" s="270"/>
      <c r="F56" s="271"/>
      <c r="G56" s="271"/>
      <c r="H56" s="271"/>
      <c r="I56" s="271"/>
      <c r="J56" s="271"/>
      <c r="K56" s="271"/>
      <c r="L56" s="271"/>
      <c r="M56" s="271"/>
      <c r="N56" s="271"/>
      <c r="O56" s="271"/>
      <c r="P56" s="271"/>
      <c r="Q56" s="272"/>
      <c r="R56" s="106"/>
      <c r="S56" s="57"/>
      <c r="T56" s="52"/>
      <c r="U56" s="52"/>
      <c r="V56" s="52"/>
      <c r="W56" s="52"/>
    </row>
    <row r="57" spans="1:24" ht="32.1" customHeight="1" x14ac:dyDescent="0.25">
      <c r="A57" s="57"/>
      <c r="B57" s="303" t="s">
        <v>25</v>
      </c>
      <c r="C57" s="304"/>
      <c r="D57" s="304"/>
      <c r="E57" s="304"/>
      <c r="F57" s="304"/>
      <c r="G57" s="304"/>
      <c r="H57" s="304"/>
      <c r="I57" s="304"/>
      <c r="J57" s="304"/>
      <c r="K57" s="304"/>
      <c r="L57" s="304"/>
      <c r="M57" s="304"/>
      <c r="N57" s="304"/>
      <c r="O57" s="304"/>
      <c r="P57" s="304"/>
      <c r="Q57" s="305"/>
      <c r="R57" s="107">
        <f>ROUND(R55+R56,0)</f>
        <v>0</v>
      </c>
      <c r="S57" s="57"/>
      <c r="T57" s="52"/>
      <c r="U57" s="52"/>
      <c r="V57" s="52"/>
      <c r="W57" s="52"/>
      <c r="X57" s="23">
        <f>R57</f>
        <v>0</v>
      </c>
    </row>
    <row r="58" spans="1:24" ht="32.1" customHeight="1" x14ac:dyDescent="0.25">
      <c r="A58" s="57"/>
      <c r="B58" s="279" t="s">
        <v>26</v>
      </c>
      <c r="C58" s="280"/>
      <c r="D58" s="280"/>
      <c r="E58" s="280"/>
      <c r="F58" s="280"/>
      <c r="G58" s="280"/>
      <c r="H58" s="280"/>
      <c r="I58" s="280"/>
      <c r="J58" s="280"/>
      <c r="K58" s="280"/>
      <c r="L58" s="280"/>
      <c r="M58" s="280"/>
      <c r="N58" s="280"/>
      <c r="O58" s="280"/>
      <c r="P58" s="280"/>
      <c r="Q58" s="280"/>
      <c r="R58" s="281"/>
      <c r="S58" s="57"/>
      <c r="T58" s="52"/>
      <c r="U58" s="52"/>
      <c r="V58" s="52"/>
      <c r="W58" s="52"/>
    </row>
    <row r="59" spans="1:24" ht="32.1" customHeight="1" x14ac:dyDescent="0.25">
      <c r="A59" s="57"/>
      <c r="B59" s="291"/>
      <c r="C59" s="292"/>
      <c r="D59" s="292" t="s">
        <v>27</v>
      </c>
      <c r="E59" s="292"/>
      <c r="F59" s="292"/>
      <c r="G59" s="292"/>
      <c r="H59" s="292"/>
      <c r="I59" s="292"/>
      <c r="J59" s="292"/>
      <c r="K59" s="292"/>
      <c r="L59" s="292"/>
      <c r="M59" s="292"/>
      <c r="N59" s="292"/>
      <c r="O59" s="292"/>
      <c r="P59" s="292"/>
      <c r="Q59" s="293"/>
      <c r="R59" s="59" t="s">
        <v>28</v>
      </c>
      <c r="S59" s="57"/>
      <c r="T59" s="52"/>
      <c r="U59" s="52"/>
      <c r="V59" s="52"/>
      <c r="W59" s="52"/>
    </row>
    <row r="60" spans="1:24" ht="32.1" customHeight="1" x14ac:dyDescent="0.25">
      <c r="A60" s="57"/>
      <c r="B60" s="294" t="s">
        <v>29</v>
      </c>
      <c r="C60" s="295"/>
      <c r="D60" s="296"/>
      <c r="E60" s="270"/>
      <c r="F60" s="271"/>
      <c r="G60" s="271"/>
      <c r="H60" s="271"/>
      <c r="I60" s="271"/>
      <c r="J60" s="271"/>
      <c r="K60" s="271"/>
      <c r="L60" s="271"/>
      <c r="M60" s="271"/>
      <c r="N60" s="271"/>
      <c r="O60" s="271"/>
      <c r="P60" s="271"/>
      <c r="Q60" s="272"/>
      <c r="R60" s="108">
        <f>Q16</f>
        <v>0</v>
      </c>
      <c r="S60" s="57"/>
      <c r="T60" s="52"/>
      <c r="U60" s="52"/>
      <c r="V60" s="52"/>
      <c r="W60" s="52"/>
    </row>
    <row r="61" spans="1:24" ht="32.1" customHeight="1" x14ac:dyDescent="0.25">
      <c r="A61" s="57"/>
      <c r="B61" s="256" t="s">
        <v>30</v>
      </c>
      <c r="C61" s="257"/>
      <c r="D61" s="257"/>
      <c r="E61" s="257"/>
      <c r="F61" s="258"/>
      <c r="G61" s="259"/>
      <c r="H61" s="259"/>
      <c r="I61" s="259"/>
      <c r="J61" s="259"/>
      <c r="K61" s="259"/>
      <c r="L61" s="259"/>
      <c r="M61" s="259"/>
      <c r="N61" s="259"/>
      <c r="O61" s="259"/>
      <c r="P61" s="259"/>
      <c r="Q61" s="260"/>
      <c r="R61" s="109"/>
      <c r="S61" s="57"/>
      <c r="T61" s="52"/>
      <c r="U61" s="52"/>
      <c r="V61" s="52"/>
      <c r="W61" s="52"/>
    </row>
    <row r="62" spans="1:24" ht="32.1" customHeight="1" x14ac:dyDescent="0.25">
      <c r="A62" s="57"/>
      <c r="B62" s="294" t="s">
        <v>31</v>
      </c>
      <c r="C62" s="295"/>
      <c r="D62" s="296"/>
      <c r="E62" s="270"/>
      <c r="F62" s="271"/>
      <c r="G62" s="271"/>
      <c r="H62" s="271"/>
      <c r="I62" s="271"/>
      <c r="J62" s="271"/>
      <c r="K62" s="271"/>
      <c r="L62" s="271"/>
      <c r="M62" s="271"/>
      <c r="N62" s="271"/>
      <c r="O62" s="271"/>
      <c r="P62" s="271"/>
      <c r="Q62" s="272"/>
      <c r="R62" s="110">
        <f>Q44</f>
        <v>0</v>
      </c>
      <c r="S62" s="57"/>
      <c r="T62" s="52"/>
      <c r="U62" s="52"/>
      <c r="V62" s="52"/>
      <c r="W62" s="52"/>
    </row>
    <row r="63" spans="1:24" ht="32.1" customHeight="1" x14ac:dyDescent="0.25">
      <c r="A63" s="57"/>
      <c r="B63" s="256" t="s">
        <v>32</v>
      </c>
      <c r="C63" s="257"/>
      <c r="D63" s="257"/>
      <c r="E63" s="257"/>
      <c r="F63" s="258"/>
      <c r="G63" s="259"/>
      <c r="H63" s="259"/>
      <c r="I63" s="259"/>
      <c r="J63" s="259"/>
      <c r="K63" s="259"/>
      <c r="L63" s="259"/>
      <c r="M63" s="259"/>
      <c r="N63" s="259"/>
      <c r="O63" s="259"/>
      <c r="P63" s="259"/>
      <c r="Q63" s="260"/>
      <c r="R63" s="109"/>
      <c r="S63" s="57"/>
      <c r="T63" s="52"/>
      <c r="U63" s="52"/>
      <c r="V63" s="52"/>
      <c r="W63" s="52"/>
    </row>
    <row r="64" spans="1:24" ht="32.1" customHeight="1" x14ac:dyDescent="0.25">
      <c r="A64" s="57"/>
      <c r="B64" s="294" t="s">
        <v>33</v>
      </c>
      <c r="C64" s="295"/>
      <c r="D64" s="296"/>
      <c r="E64" s="270"/>
      <c r="F64" s="271"/>
      <c r="G64" s="271"/>
      <c r="H64" s="271"/>
      <c r="I64" s="271"/>
      <c r="J64" s="271"/>
      <c r="K64" s="271"/>
      <c r="L64" s="271"/>
      <c r="M64" s="271"/>
      <c r="N64" s="271"/>
      <c r="O64" s="271"/>
      <c r="P64" s="271"/>
      <c r="Q64" s="272"/>
      <c r="R64" s="108">
        <f>Q52</f>
        <v>0</v>
      </c>
      <c r="S64" s="57"/>
      <c r="T64" s="52"/>
      <c r="U64" s="52"/>
      <c r="V64" s="52"/>
      <c r="W64" s="52"/>
    </row>
    <row r="65" spans="1:24" ht="32.1" customHeight="1" x14ac:dyDescent="0.25">
      <c r="A65" s="57"/>
      <c r="B65" s="256" t="s">
        <v>34</v>
      </c>
      <c r="C65" s="257"/>
      <c r="D65" s="257"/>
      <c r="E65" s="257"/>
      <c r="F65" s="258"/>
      <c r="G65" s="259"/>
      <c r="H65" s="259"/>
      <c r="I65" s="259"/>
      <c r="J65" s="259"/>
      <c r="K65" s="259"/>
      <c r="L65" s="259"/>
      <c r="M65" s="259"/>
      <c r="N65" s="259"/>
      <c r="O65" s="259"/>
      <c r="P65" s="259"/>
      <c r="Q65" s="260"/>
      <c r="R65" s="109"/>
      <c r="S65" s="57"/>
      <c r="T65" s="52"/>
      <c r="U65" s="52"/>
      <c r="V65" s="52"/>
      <c r="W65" s="52"/>
    </row>
    <row r="66" spans="1:24" ht="32.1" customHeight="1" x14ac:dyDescent="0.25">
      <c r="A66" s="57"/>
      <c r="B66" s="276" t="s">
        <v>35</v>
      </c>
      <c r="C66" s="277"/>
      <c r="D66" s="277"/>
      <c r="E66" s="277"/>
      <c r="F66" s="277"/>
      <c r="G66" s="277"/>
      <c r="H66" s="277"/>
      <c r="I66" s="277"/>
      <c r="J66" s="277"/>
      <c r="K66" s="277"/>
      <c r="L66" s="277"/>
      <c r="M66" s="277"/>
      <c r="N66" s="277"/>
      <c r="O66" s="277"/>
      <c r="P66" s="277"/>
      <c r="Q66" s="278"/>
      <c r="R66" s="168">
        <f>ROUNDUP(SUM(R60:R65),0)</f>
        <v>0</v>
      </c>
      <c r="S66" s="57"/>
      <c r="T66" s="52"/>
      <c r="U66" s="52"/>
      <c r="V66" s="52"/>
      <c r="W66" s="52"/>
      <c r="X66" s="23">
        <f>R66</f>
        <v>0</v>
      </c>
    </row>
    <row r="67" spans="1:24" ht="32.1" customHeight="1" x14ac:dyDescent="0.25">
      <c r="A67" s="57"/>
      <c r="B67" s="300" t="s">
        <v>36</v>
      </c>
      <c r="C67" s="301"/>
      <c r="D67" s="301"/>
      <c r="E67" s="301"/>
      <c r="F67" s="301"/>
      <c r="G67" s="301"/>
      <c r="H67" s="301"/>
      <c r="I67" s="301"/>
      <c r="J67" s="301"/>
      <c r="K67" s="301"/>
      <c r="L67" s="301"/>
      <c r="M67" s="301"/>
      <c r="N67" s="301"/>
      <c r="O67" s="301"/>
      <c r="P67" s="301"/>
      <c r="Q67" s="301"/>
      <c r="R67" s="302"/>
      <c r="S67" s="57"/>
      <c r="T67" s="52"/>
      <c r="U67" s="52"/>
      <c r="V67" s="52"/>
      <c r="W67" s="52"/>
    </row>
    <row r="68" spans="1:24" ht="32.1" customHeight="1" x14ac:dyDescent="0.25">
      <c r="A68" s="57"/>
      <c r="B68" s="261" t="s">
        <v>37</v>
      </c>
      <c r="C68" s="262"/>
      <c r="D68" s="263"/>
      <c r="E68" s="264" t="s">
        <v>38</v>
      </c>
      <c r="F68" s="265"/>
      <c r="G68" s="266"/>
      <c r="H68" s="265" t="s">
        <v>39</v>
      </c>
      <c r="I68" s="265"/>
      <c r="J68" s="265"/>
      <c r="K68" s="265"/>
      <c r="L68" s="265"/>
      <c r="M68" s="265"/>
      <c r="N68" s="265"/>
      <c r="O68" s="266"/>
      <c r="P68" s="17" t="s">
        <v>40</v>
      </c>
      <c r="Q68" s="28" t="s">
        <v>41</v>
      </c>
      <c r="R68" s="28" t="s">
        <v>24</v>
      </c>
      <c r="S68" s="57"/>
      <c r="T68" s="52"/>
      <c r="U68" s="52"/>
      <c r="V68" s="52" t="s">
        <v>42</v>
      </c>
      <c r="W68" s="52" t="s">
        <v>43</v>
      </c>
    </row>
    <row r="69" spans="1:24" ht="32.1" customHeight="1" x14ac:dyDescent="0.25">
      <c r="A69" s="57"/>
      <c r="B69" s="253"/>
      <c r="C69" s="254"/>
      <c r="D69" s="255"/>
      <c r="E69" s="250" t="str">
        <f t="shared" ref="E69" si="11">IF(B69="","Select Contractor or Sub Awardee in Column B to continue","")</f>
        <v>Select Contractor or Sub Awardee in Column B to continue</v>
      </c>
      <c r="F69" s="251"/>
      <c r="G69" s="252"/>
      <c r="H69" s="290" t="str">
        <f t="shared" ref="H69" si="12">IF(B69="","Select Contractor or Sub Awardee in column B to continue","")</f>
        <v>Select Contractor or Sub Awardee in column B to continue</v>
      </c>
      <c r="I69" s="290"/>
      <c r="J69" s="290"/>
      <c r="K69" s="290"/>
      <c r="L69" s="290"/>
      <c r="M69" s="290"/>
      <c r="N69" s="290"/>
      <c r="O69" s="290"/>
      <c r="P69" s="27"/>
      <c r="Q69" s="122"/>
      <c r="R69" s="112">
        <f t="shared" ref="R69" si="13">ROUND(Q69*P69,2)</f>
        <v>0</v>
      </c>
      <c r="S69" s="57"/>
      <c r="T69" s="52"/>
      <c r="U69" s="53" t="str">
        <f t="shared" ref="U69" si="14">IF(E69="","",IF(B69="","",R69))</f>
        <v/>
      </c>
      <c r="V69" s="53" t="str">
        <f t="shared" ref="V69" si="15">IF(B69="Contractor","",IF(B69="","",E69))</f>
        <v/>
      </c>
      <c r="W69" s="53">
        <f t="shared" ref="W69" si="16">IF(B69="Contractor",0,R69)</f>
        <v>0</v>
      </c>
    </row>
    <row r="70" spans="1:24" ht="32.1" customHeight="1" x14ac:dyDescent="0.25">
      <c r="A70" s="57"/>
      <c r="B70" s="253"/>
      <c r="C70" s="254"/>
      <c r="D70" s="255"/>
      <c r="E70" s="250" t="str">
        <f t="shared" ref="E70:E72" si="17">IF(B70="","Select Contractor or Sub Awardee in Column B to continue","")</f>
        <v>Select Contractor or Sub Awardee in Column B to continue</v>
      </c>
      <c r="F70" s="251"/>
      <c r="G70" s="252"/>
      <c r="H70" s="290" t="str">
        <f t="shared" ref="H70:H72" si="18">IF(B70="","Select Contractor or Sub Awardee in column B to continue","")</f>
        <v>Select Contractor or Sub Awardee in column B to continue</v>
      </c>
      <c r="I70" s="290"/>
      <c r="J70" s="290"/>
      <c r="K70" s="290"/>
      <c r="L70" s="290"/>
      <c r="M70" s="290"/>
      <c r="N70" s="290"/>
      <c r="O70" s="290"/>
      <c r="P70" s="27"/>
      <c r="Q70" s="122"/>
      <c r="R70" s="112">
        <f t="shared" ref="R70:R73" si="19">ROUND(Q70*P70,2)</f>
        <v>0</v>
      </c>
      <c r="S70" s="57"/>
      <c r="T70" s="52"/>
      <c r="U70" s="53" t="str">
        <f t="shared" ref="U70:U73" si="20">IF(E70="","",IF(B70="","",R70))</f>
        <v/>
      </c>
      <c r="V70" s="53" t="str">
        <f t="shared" ref="V70:V73" si="21">IF(B70="Contractor","",IF(B70="","",E70))</f>
        <v/>
      </c>
      <c r="W70" s="53">
        <f t="shared" ref="W70:W73" si="22">IF(B70="Contractor",0,R70)</f>
        <v>0</v>
      </c>
    </row>
    <row r="71" spans="1:24" ht="32.1" customHeight="1" x14ac:dyDescent="0.25">
      <c r="A71" s="57"/>
      <c r="B71" s="253"/>
      <c r="C71" s="254"/>
      <c r="D71" s="255"/>
      <c r="E71" s="250" t="str">
        <f t="shared" si="17"/>
        <v>Select Contractor or Sub Awardee in Column B to continue</v>
      </c>
      <c r="F71" s="251"/>
      <c r="G71" s="252"/>
      <c r="H71" s="290" t="str">
        <f t="shared" si="18"/>
        <v>Select Contractor or Sub Awardee in column B to continue</v>
      </c>
      <c r="I71" s="290"/>
      <c r="J71" s="290"/>
      <c r="K71" s="290"/>
      <c r="L71" s="290"/>
      <c r="M71" s="290"/>
      <c r="N71" s="290"/>
      <c r="O71" s="290"/>
      <c r="P71" s="27"/>
      <c r="Q71" s="122"/>
      <c r="R71" s="112">
        <f t="shared" si="19"/>
        <v>0</v>
      </c>
      <c r="S71" s="57"/>
      <c r="T71" s="52"/>
      <c r="U71" s="53" t="str">
        <f t="shared" si="20"/>
        <v/>
      </c>
      <c r="V71" s="53" t="str">
        <f t="shared" si="21"/>
        <v/>
      </c>
      <c r="W71" s="53">
        <f t="shared" si="22"/>
        <v>0</v>
      </c>
    </row>
    <row r="72" spans="1:24" ht="32.1" customHeight="1" x14ac:dyDescent="0.25">
      <c r="A72" s="57"/>
      <c r="B72" s="253"/>
      <c r="C72" s="254"/>
      <c r="D72" s="255"/>
      <c r="E72" s="250" t="str">
        <f t="shared" si="17"/>
        <v>Select Contractor or Sub Awardee in Column B to continue</v>
      </c>
      <c r="F72" s="251"/>
      <c r="G72" s="252"/>
      <c r="H72" s="290" t="str">
        <f t="shared" si="18"/>
        <v>Select Contractor or Sub Awardee in column B to continue</v>
      </c>
      <c r="I72" s="290"/>
      <c r="J72" s="290"/>
      <c r="K72" s="290"/>
      <c r="L72" s="290"/>
      <c r="M72" s="290"/>
      <c r="N72" s="290"/>
      <c r="O72" s="290"/>
      <c r="P72" s="27"/>
      <c r="Q72" s="122"/>
      <c r="R72" s="112">
        <f t="shared" si="19"/>
        <v>0</v>
      </c>
      <c r="S72" s="57"/>
      <c r="T72" s="52"/>
      <c r="U72" s="53" t="str">
        <f t="shared" si="20"/>
        <v/>
      </c>
      <c r="V72" s="53" t="str">
        <f t="shared" si="21"/>
        <v/>
      </c>
      <c r="W72" s="53">
        <f t="shared" si="22"/>
        <v>0</v>
      </c>
    </row>
    <row r="73" spans="1:24" ht="32.1" customHeight="1" x14ac:dyDescent="0.25">
      <c r="A73" s="57"/>
      <c r="B73" s="253"/>
      <c r="C73" s="254"/>
      <c r="D73" s="255"/>
      <c r="E73" s="250" t="str">
        <f>IF(B73="","Select Contractor or Sub Awardee in Column B to continue","")</f>
        <v>Select Contractor or Sub Awardee in Column B to continue</v>
      </c>
      <c r="F73" s="251"/>
      <c r="G73" s="252"/>
      <c r="H73" s="290" t="str">
        <f>IF(B73="","Select Contractor or Sub Awardee in column B to continue","")</f>
        <v>Select Contractor or Sub Awardee in column B to continue</v>
      </c>
      <c r="I73" s="290"/>
      <c r="J73" s="290"/>
      <c r="K73" s="290"/>
      <c r="L73" s="290"/>
      <c r="M73" s="290"/>
      <c r="N73" s="290"/>
      <c r="O73" s="290"/>
      <c r="P73" s="27"/>
      <c r="Q73" s="122"/>
      <c r="R73" s="112">
        <f t="shared" si="19"/>
        <v>0</v>
      </c>
      <c r="S73" s="57"/>
      <c r="T73" s="52"/>
      <c r="U73" s="53" t="str">
        <f t="shared" si="20"/>
        <v/>
      </c>
      <c r="V73" s="53" t="str">
        <f t="shared" si="21"/>
        <v/>
      </c>
      <c r="W73" s="53">
        <f t="shared" si="22"/>
        <v>0</v>
      </c>
    </row>
    <row r="74" spans="1:24" ht="32.1" customHeight="1" x14ac:dyDescent="0.25">
      <c r="A74" s="57"/>
      <c r="B74" s="297" t="s">
        <v>45</v>
      </c>
      <c r="C74" s="298"/>
      <c r="D74" s="298"/>
      <c r="E74" s="298"/>
      <c r="F74" s="298"/>
      <c r="G74" s="298"/>
      <c r="H74" s="298"/>
      <c r="I74" s="298"/>
      <c r="J74" s="298"/>
      <c r="K74" s="298"/>
      <c r="L74" s="298"/>
      <c r="M74" s="298"/>
      <c r="N74" s="298"/>
      <c r="O74" s="298"/>
      <c r="P74" s="298"/>
      <c r="Q74" s="299"/>
      <c r="R74" s="113">
        <f>ROUND(SUM(R69:R73),0)</f>
        <v>0</v>
      </c>
      <c r="S74" s="57"/>
      <c r="T74" s="52"/>
      <c r="U74" s="53">
        <f>SUM(U70:U73)</f>
        <v>0</v>
      </c>
      <c r="V74" s="52"/>
      <c r="W74" s="52"/>
      <c r="X74" s="23">
        <f>R74</f>
        <v>0</v>
      </c>
    </row>
    <row r="75" spans="1:24" ht="32.1" customHeight="1" x14ac:dyDescent="0.25">
      <c r="A75" s="57"/>
      <c r="B75" s="300" t="s">
        <v>46</v>
      </c>
      <c r="C75" s="301"/>
      <c r="D75" s="301"/>
      <c r="E75" s="301"/>
      <c r="F75" s="301"/>
      <c r="G75" s="301"/>
      <c r="H75" s="301"/>
      <c r="I75" s="301"/>
      <c r="J75" s="301"/>
      <c r="K75" s="301"/>
      <c r="L75" s="301"/>
      <c r="M75" s="301"/>
      <c r="N75" s="301"/>
      <c r="O75" s="301"/>
      <c r="P75" s="301"/>
      <c r="Q75" s="301"/>
      <c r="R75" s="302"/>
      <c r="S75" s="57"/>
      <c r="T75" s="52"/>
      <c r="U75" s="52"/>
      <c r="V75" s="52"/>
      <c r="W75" s="52"/>
    </row>
    <row r="76" spans="1:24" ht="32.1" customHeight="1" x14ac:dyDescent="0.25">
      <c r="A76" s="57"/>
      <c r="B76" s="337" t="s">
        <v>47</v>
      </c>
      <c r="C76" s="338"/>
      <c r="D76" s="339"/>
      <c r="E76" s="337" t="s">
        <v>48</v>
      </c>
      <c r="F76" s="338"/>
      <c r="G76" s="338"/>
      <c r="H76" s="338"/>
      <c r="I76" s="338"/>
      <c r="J76" s="338"/>
      <c r="K76" s="338"/>
      <c r="L76" s="338"/>
      <c r="M76" s="338"/>
      <c r="N76" s="338"/>
      <c r="O76" s="338"/>
      <c r="P76" s="338"/>
      <c r="Q76" s="339"/>
      <c r="R76" s="59" t="s">
        <v>24</v>
      </c>
      <c r="S76" s="57"/>
      <c r="T76" s="52"/>
      <c r="U76" s="52"/>
      <c r="V76" s="52"/>
      <c r="W76" s="52"/>
    </row>
    <row r="77" spans="1:24" ht="32.1" customHeight="1" x14ac:dyDescent="0.25">
      <c r="A77" s="57"/>
      <c r="B77" s="282"/>
      <c r="C77" s="282"/>
      <c r="D77" s="282"/>
      <c r="E77" s="283" t="str">
        <f>IF(B77="","Select Supply Category in Column B","")</f>
        <v>Select Supply Category in Column B</v>
      </c>
      <c r="F77" s="283"/>
      <c r="G77" s="283"/>
      <c r="H77" s="283"/>
      <c r="I77" s="283"/>
      <c r="J77" s="283"/>
      <c r="K77" s="283"/>
      <c r="L77" s="283"/>
      <c r="M77" s="283"/>
      <c r="N77" s="283"/>
      <c r="O77" s="283"/>
      <c r="P77" s="283"/>
      <c r="Q77" s="283"/>
      <c r="R77" s="103"/>
      <c r="S77" s="57"/>
      <c r="T77" s="52"/>
      <c r="U77" s="52"/>
      <c r="V77" s="52"/>
      <c r="W77" s="52"/>
    </row>
    <row r="78" spans="1:24" ht="32.1" customHeight="1" x14ac:dyDescent="0.25">
      <c r="A78" s="57"/>
      <c r="B78" s="282"/>
      <c r="C78" s="282"/>
      <c r="D78" s="282"/>
      <c r="E78" s="283" t="str">
        <f t="shared" ref="E78:E82" si="23">IF(B78="","Select Supply Category in Column B","")</f>
        <v>Select Supply Category in Column B</v>
      </c>
      <c r="F78" s="283"/>
      <c r="G78" s="283"/>
      <c r="H78" s="283"/>
      <c r="I78" s="283"/>
      <c r="J78" s="283"/>
      <c r="K78" s="283"/>
      <c r="L78" s="283"/>
      <c r="M78" s="283"/>
      <c r="N78" s="283"/>
      <c r="O78" s="283"/>
      <c r="P78" s="283"/>
      <c r="Q78" s="283"/>
      <c r="R78" s="103"/>
      <c r="S78" s="57"/>
      <c r="T78" s="52"/>
      <c r="U78" s="52"/>
      <c r="V78" s="52"/>
      <c r="W78" s="52"/>
    </row>
    <row r="79" spans="1:24" ht="32.1" customHeight="1" x14ac:dyDescent="0.25">
      <c r="A79" s="57"/>
      <c r="B79" s="282"/>
      <c r="C79" s="282"/>
      <c r="D79" s="282"/>
      <c r="E79" s="283" t="str">
        <f t="shared" si="23"/>
        <v>Select Supply Category in Column B</v>
      </c>
      <c r="F79" s="283"/>
      <c r="G79" s="283"/>
      <c r="H79" s="283"/>
      <c r="I79" s="283"/>
      <c r="J79" s="283"/>
      <c r="K79" s="283"/>
      <c r="L79" s="283"/>
      <c r="M79" s="283"/>
      <c r="N79" s="283"/>
      <c r="O79" s="283"/>
      <c r="P79" s="283"/>
      <c r="Q79" s="283"/>
      <c r="R79" s="103"/>
      <c r="S79" s="57"/>
      <c r="T79" s="52"/>
      <c r="U79" s="52"/>
      <c r="V79" s="52"/>
      <c r="W79" s="52"/>
    </row>
    <row r="80" spans="1:24" ht="32.1" customHeight="1" x14ac:dyDescent="0.25">
      <c r="A80" s="57"/>
      <c r="B80" s="282"/>
      <c r="C80" s="282"/>
      <c r="D80" s="282"/>
      <c r="E80" s="283" t="str">
        <f t="shared" si="23"/>
        <v>Select Supply Category in Column B</v>
      </c>
      <c r="F80" s="283"/>
      <c r="G80" s="283"/>
      <c r="H80" s="283"/>
      <c r="I80" s="283"/>
      <c r="J80" s="283"/>
      <c r="K80" s="283"/>
      <c r="L80" s="283"/>
      <c r="M80" s="283"/>
      <c r="N80" s="283"/>
      <c r="O80" s="283"/>
      <c r="P80" s="283"/>
      <c r="Q80" s="283"/>
      <c r="R80" s="103"/>
      <c r="S80" s="57"/>
      <c r="T80" s="52"/>
      <c r="U80" s="52"/>
      <c r="V80" s="52"/>
      <c r="W80" s="52"/>
    </row>
    <row r="81" spans="1:24" ht="32.1" customHeight="1" x14ac:dyDescent="0.25">
      <c r="A81" s="57"/>
      <c r="B81" s="282"/>
      <c r="C81" s="282"/>
      <c r="D81" s="282"/>
      <c r="E81" s="283" t="str">
        <f t="shared" si="23"/>
        <v>Select Supply Category in Column B</v>
      </c>
      <c r="F81" s="283"/>
      <c r="G81" s="283"/>
      <c r="H81" s="283"/>
      <c r="I81" s="283"/>
      <c r="J81" s="283"/>
      <c r="K81" s="283"/>
      <c r="L81" s="283"/>
      <c r="M81" s="283"/>
      <c r="N81" s="283"/>
      <c r="O81" s="283"/>
      <c r="P81" s="283"/>
      <c r="Q81" s="283"/>
      <c r="R81" s="103"/>
      <c r="S81" s="57"/>
      <c r="T81" s="52"/>
      <c r="U81" s="52"/>
      <c r="V81" s="52"/>
      <c r="W81" s="52"/>
    </row>
    <row r="82" spans="1:24" ht="32.1" customHeight="1" x14ac:dyDescent="0.25">
      <c r="A82" s="57"/>
      <c r="B82" s="282"/>
      <c r="C82" s="282"/>
      <c r="D82" s="282"/>
      <c r="E82" s="283" t="str">
        <f t="shared" si="23"/>
        <v>Select Supply Category in Column B</v>
      </c>
      <c r="F82" s="283"/>
      <c r="G82" s="283"/>
      <c r="H82" s="283"/>
      <c r="I82" s="283"/>
      <c r="J82" s="283"/>
      <c r="K82" s="283"/>
      <c r="L82" s="283"/>
      <c r="M82" s="283"/>
      <c r="N82" s="283"/>
      <c r="O82" s="283"/>
      <c r="P82" s="283"/>
      <c r="Q82" s="283"/>
      <c r="R82" s="103"/>
      <c r="S82" s="57"/>
      <c r="T82" s="52"/>
      <c r="U82" s="52"/>
      <c r="V82" s="52"/>
      <c r="W82" s="52"/>
    </row>
    <row r="83" spans="1:24" ht="32.1" customHeight="1" x14ac:dyDescent="0.25">
      <c r="A83" s="57"/>
      <c r="B83" s="276" t="s">
        <v>49</v>
      </c>
      <c r="C83" s="277"/>
      <c r="D83" s="277"/>
      <c r="E83" s="277"/>
      <c r="F83" s="277"/>
      <c r="G83" s="277"/>
      <c r="H83" s="277"/>
      <c r="I83" s="277"/>
      <c r="J83" s="277"/>
      <c r="K83" s="277"/>
      <c r="L83" s="277"/>
      <c r="M83" s="277"/>
      <c r="N83" s="277"/>
      <c r="O83" s="277"/>
      <c r="P83" s="277"/>
      <c r="Q83" s="278"/>
      <c r="R83" s="102">
        <f>ROUND(SUM(R77:R82),0)</f>
        <v>0</v>
      </c>
      <c r="S83" s="57"/>
      <c r="T83" s="52"/>
      <c r="U83" s="52"/>
      <c r="V83" s="52"/>
      <c r="W83" s="52"/>
      <c r="X83" s="23">
        <f>R83</f>
        <v>0</v>
      </c>
    </row>
    <row r="84" spans="1:24" ht="32.1" customHeight="1" x14ac:dyDescent="0.25">
      <c r="A84" s="57"/>
      <c r="B84" s="279" t="s">
        <v>50</v>
      </c>
      <c r="C84" s="280"/>
      <c r="D84" s="280"/>
      <c r="E84" s="280"/>
      <c r="F84" s="280"/>
      <c r="G84" s="280"/>
      <c r="H84" s="280"/>
      <c r="I84" s="280"/>
      <c r="J84" s="280"/>
      <c r="K84" s="280"/>
      <c r="L84" s="280"/>
      <c r="M84" s="280"/>
      <c r="N84" s="280"/>
      <c r="O84" s="280"/>
      <c r="P84" s="280"/>
      <c r="Q84" s="280"/>
      <c r="R84" s="281"/>
      <c r="S84" s="57"/>
      <c r="T84" s="52"/>
      <c r="U84" s="52"/>
      <c r="V84" s="52"/>
      <c r="W84" s="52"/>
    </row>
    <row r="85" spans="1:24" ht="32.1" customHeight="1" x14ac:dyDescent="0.25">
      <c r="A85" s="57"/>
      <c r="B85" s="287" t="s">
        <v>47</v>
      </c>
      <c r="C85" s="288"/>
      <c r="D85" s="289"/>
      <c r="E85" s="340" t="s">
        <v>51</v>
      </c>
      <c r="F85" s="340"/>
      <c r="G85" s="340"/>
      <c r="H85" s="287" t="s">
        <v>52</v>
      </c>
      <c r="I85" s="288"/>
      <c r="J85" s="288"/>
      <c r="K85" s="288"/>
      <c r="L85" s="288"/>
      <c r="M85" s="288"/>
      <c r="N85" s="288"/>
      <c r="O85" s="289"/>
      <c r="P85" s="51" t="s">
        <v>53</v>
      </c>
      <c r="Q85" s="51" t="s">
        <v>54</v>
      </c>
      <c r="R85" s="22" t="s">
        <v>28</v>
      </c>
      <c r="S85" s="57"/>
      <c r="T85" s="52"/>
      <c r="U85" s="52"/>
      <c r="V85" s="52"/>
      <c r="W85" s="52"/>
    </row>
    <row r="86" spans="1:24" ht="32.1" customHeight="1" x14ac:dyDescent="0.25">
      <c r="A86" s="57"/>
      <c r="B86" s="334"/>
      <c r="C86" s="335"/>
      <c r="D86" s="336"/>
      <c r="E86" s="284" t="str">
        <f>IF(B86="","Select Category in Column B","")</f>
        <v>Select Category in Column B</v>
      </c>
      <c r="F86" s="285"/>
      <c r="G86" s="286"/>
      <c r="H86" s="284" t="str">
        <f>IF(B86="","Select Category in Column B","")</f>
        <v>Select Category in Column B</v>
      </c>
      <c r="I86" s="285"/>
      <c r="J86" s="285"/>
      <c r="K86" s="285"/>
      <c r="L86" s="285"/>
      <c r="M86" s="285"/>
      <c r="N86" s="285"/>
      <c r="O86" s="286"/>
      <c r="P86" s="120"/>
      <c r="Q86" s="114"/>
      <c r="R86" s="169">
        <f>ROUND(Q86*P86,2)</f>
        <v>0</v>
      </c>
      <c r="S86" s="57"/>
      <c r="T86" s="52"/>
      <c r="U86" s="53">
        <f>IF(OR(B86='DROP-DOWNS'!$S$18,B86='DROP-DOWNS'!$S$19,B86='DROP-DOWNS'!$S$20,B86='DROP-DOWNS'!$S$21),R86,0)</f>
        <v>0</v>
      </c>
      <c r="V86" s="50"/>
      <c r="W86" s="52"/>
    </row>
    <row r="87" spans="1:24" ht="32.1" customHeight="1" x14ac:dyDescent="0.25">
      <c r="A87" s="57"/>
      <c r="B87" s="334"/>
      <c r="C87" s="335"/>
      <c r="D87" s="336"/>
      <c r="E87" s="284" t="str">
        <f t="shared" ref="E87:E92" si="24">IF(B87="","Select Category in Column B","")</f>
        <v>Select Category in Column B</v>
      </c>
      <c r="F87" s="285"/>
      <c r="G87" s="286"/>
      <c r="H87" s="284" t="str">
        <f t="shared" ref="H87:H92" si="25">IF(B87="","Select Category in Column B","")</f>
        <v>Select Category in Column B</v>
      </c>
      <c r="I87" s="285"/>
      <c r="J87" s="285"/>
      <c r="K87" s="285"/>
      <c r="L87" s="285"/>
      <c r="M87" s="285"/>
      <c r="N87" s="285"/>
      <c r="O87" s="286"/>
      <c r="P87" s="120"/>
      <c r="Q87" s="114"/>
      <c r="R87" s="169">
        <f t="shared" ref="R87:R92" si="26">ROUND(Q87*P87,2)</f>
        <v>0</v>
      </c>
      <c r="S87" s="57"/>
      <c r="T87" s="52"/>
      <c r="U87" s="53">
        <f>IF(OR(B87='DROP-DOWNS'!$S$18,B87='DROP-DOWNS'!$S$19,B87='DROP-DOWNS'!$S$20,B87='DROP-DOWNS'!$S$21),R87,0)</f>
        <v>0</v>
      </c>
      <c r="V87" s="50"/>
      <c r="W87" s="52"/>
    </row>
    <row r="88" spans="1:24" ht="32.1" customHeight="1" x14ac:dyDescent="0.25">
      <c r="A88" s="57"/>
      <c r="B88" s="334"/>
      <c r="C88" s="335"/>
      <c r="D88" s="336"/>
      <c r="E88" s="284" t="str">
        <f t="shared" si="24"/>
        <v>Select Category in Column B</v>
      </c>
      <c r="F88" s="285"/>
      <c r="G88" s="286"/>
      <c r="H88" s="284" t="str">
        <f t="shared" si="25"/>
        <v>Select Category in Column B</v>
      </c>
      <c r="I88" s="285"/>
      <c r="J88" s="285"/>
      <c r="K88" s="285"/>
      <c r="L88" s="285"/>
      <c r="M88" s="285"/>
      <c r="N88" s="285"/>
      <c r="O88" s="286"/>
      <c r="P88" s="120"/>
      <c r="Q88" s="114"/>
      <c r="R88" s="169">
        <f t="shared" si="26"/>
        <v>0</v>
      </c>
      <c r="S88" s="57"/>
      <c r="T88" s="52"/>
      <c r="U88" s="53">
        <f>IF(OR(B88='DROP-DOWNS'!$S$18,B88='DROP-DOWNS'!$S$19,B88='DROP-DOWNS'!$S$20,B88='DROP-DOWNS'!$S$21),R88,0)</f>
        <v>0</v>
      </c>
      <c r="V88" s="50"/>
      <c r="W88" s="52"/>
    </row>
    <row r="89" spans="1:24" ht="32.1" customHeight="1" x14ac:dyDescent="0.25">
      <c r="A89" s="57"/>
      <c r="B89" s="334"/>
      <c r="C89" s="335"/>
      <c r="D89" s="336"/>
      <c r="E89" s="284" t="str">
        <f t="shared" si="24"/>
        <v>Select Category in Column B</v>
      </c>
      <c r="F89" s="285"/>
      <c r="G89" s="286"/>
      <c r="H89" s="284" t="str">
        <f t="shared" si="25"/>
        <v>Select Category in Column B</v>
      </c>
      <c r="I89" s="285"/>
      <c r="J89" s="285"/>
      <c r="K89" s="285"/>
      <c r="L89" s="285"/>
      <c r="M89" s="285"/>
      <c r="N89" s="285"/>
      <c r="O89" s="286"/>
      <c r="P89" s="120"/>
      <c r="Q89" s="114"/>
      <c r="R89" s="169">
        <f t="shared" si="26"/>
        <v>0</v>
      </c>
      <c r="S89" s="57"/>
      <c r="T89" s="52"/>
      <c r="U89" s="53">
        <f>IF(OR(B89='DROP-DOWNS'!$S$18,B89='DROP-DOWNS'!$S$19,B89='DROP-DOWNS'!$S$20,B89='DROP-DOWNS'!$S$21),R89,0)</f>
        <v>0</v>
      </c>
      <c r="V89" s="50"/>
      <c r="W89" s="52"/>
    </row>
    <row r="90" spans="1:24" ht="32.1" customHeight="1" x14ac:dyDescent="0.25">
      <c r="A90" s="57"/>
      <c r="B90" s="334"/>
      <c r="C90" s="335"/>
      <c r="D90" s="336"/>
      <c r="E90" s="284" t="str">
        <f t="shared" si="24"/>
        <v>Select Category in Column B</v>
      </c>
      <c r="F90" s="285"/>
      <c r="G90" s="286"/>
      <c r="H90" s="284" t="str">
        <f t="shared" si="25"/>
        <v>Select Category in Column B</v>
      </c>
      <c r="I90" s="285"/>
      <c r="J90" s="285"/>
      <c r="K90" s="285"/>
      <c r="L90" s="285"/>
      <c r="M90" s="285"/>
      <c r="N90" s="285"/>
      <c r="O90" s="286"/>
      <c r="P90" s="121"/>
      <c r="Q90" s="114"/>
      <c r="R90" s="169">
        <f t="shared" si="26"/>
        <v>0</v>
      </c>
      <c r="S90" s="57"/>
      <c r="T90" s="52"/>
      <c r="U90" s="53">
        <f>IF(OR(B90='DROP-DOWNS'!S18,B90='DROP-DOWNS'!S19,B90='DROP-DOWNS'!S20,B90='DROP-DOWNS'!S21),R90,0)</f>
        <v>0</v>
      </c>
      <c r="V90" s="50"/>
      <c r="W90" s="52"/>
    </row>
    <row r="91" spans="1:24" ht="32.1" customHeight="1" x14ac:dyDescent="0.25">
      <c r="A91" s="57"/>
      <c r="B91" s="334"/>
      <c r="C91" s="335"/>
      <c r="D91" s="336"/>
      <c r="E91" s="284" t="str">
        <f t="shared" si="24"/>
        <v>Select Category in Column B</v>
      </c>
      <c r="F91" s="285"/>
      <c r="G91" s="286"/>
      <c r="H91" s="284" t="str">
        <f t="shared" si="25"/>
        <v>Select Category in Column B</v>
      </c>
      <c r="I91" s="285"/>
      <c r="J91" s="285"/>
      <c r="K91" s="285"/>
      <c r="L91" s="285"/>
      <c r="M91" s="285"/>
      <c r="N91" s="285"/>
      <c r="O91" s="286"/>
      <c r="P91" s="121"/>
      <c r="Q91" s="114"/>
      <c r="R91" s="169">
        <f t="shared" si="26"/>
        <v>0</v>
      </c>
      <c r="S91" s="57"/>
      <c r="T91" s="52"/>
      <c r="U91" s="53">
        <f>IF(OR(B91='DROP-DOWNS'!S18,B91='DROP-DOWNS'!S19,B91='DROP-DOWNS'!S20,B91='DROP-DOWNS'!S21),R91,0)</f>
        <v>0</v>
      </c>
      <c r="V91" s="50"/>
      <c r="W91" s="52"/>
    </row>
    <row r="92" spans="1:24" ht="32.1" customHeight="1" x14ac:dyDescent="0.25">
      <c r="A92" s="57"/>
      <c r="B92" s="334"/>
      <c r="C92" s="335"/>
      <c r="D92" s="336" t="str">
        <f>IF(B92="","Select Travel Category in Column B.",0)</f>
        <v>Select Travel Category in Column B.</v>
      </c>
      <c r="E92" s="284" t="str">
        <f t="shared" si="24"/>
        <v>Select Category in Column B</v>
      </c>
      <c r="F92" s="285"/>
      <c r="G92" s="286"/>
      <c r="H92" s="284" t="str">
        <f t="shared" si="25"/>
        <v>Select Category in Column B</v>
      </c>
      <c r="I92" s="285"/>
      <c r="J92" s="285"/>
      <c r="K92" s="285"/>
      <c r="L92" s="285"/>
      <c r="M92" s="285"/>
      <c r="N92" s="285"/>
      <c r="O92" s="286"/>
      <c r="P92" s="121"/>
      <c r="Q92" s="114"/>
      <c r="R92" s="169">
        <f t="shared" si="26"/>
        <v>0</v>
      </c>
      <c r="S92" s="57"/>
      <c r="T92" s="52"/>
      <c r="U92" s="53">
        <f>IF(OR(B92='DROP-DOWNS'!S18,B92='DROP-DOWNS'!S19,B92='DROP-DOWNS'!S20,B92='DROP-DOWNS'!S21),R92,0)</f>
        <v>0</v>
      </c>
      <c r="V92" s="50"/>
      <c r="W92" s="52"/>
    </row>
    <row r="93" spans="1:24" ht="32.1" customHeight="1" x14ac:dyDescent="0.25">
      <c r="A93" s="57"/>
      <c r="B93" s="276" t="s">
        <v>55</v>
      </c>
      <c r="C93" s="277"/>
      <c r="D93" s="277"/>
      <c r="E93" s="277"/>
      <c r="F93" s="277"/>
      <c r="G93" s="277"/>
      <c r="H93" s="277"/>
      <c r="I93" s="277"/>
      <c r="J93" s="277"/>
      <c r="K93" s="277"/>
      <c r="L93" s="277"/>
      <c r="M93" s="277"/>
      <c r="N93" s="277"/>
      <c r="O93" s="277"/>
      <c r="P93" s="277"/>
      <c r="Q93" s="278"/>
      <c r="R93" s="102">
        <f>ROUND(SUM(R86:R92),0)</f>
        <v>0</v>
      </c>
      <c r="S93" s="57"/>
      <c r="T93" s="52"/>
      <c r="U93" s="44">
        <f>SUM(U86:U92)</f>
        <v>0</v>
      </c>
      <c r="V93" s="50"/>
      <c r="W93" s="52"/>
      <c r="X93" s="23">
        <f>R93</f>
        <v>0</v>
      </c>
    </row>
    <row r="94" spans="1:24" ht="32.1" customHeight="1" x14ac:dyDescent="0.25">
      <c r="A94" s="57"/>
      <c r="B94" s="279" t="s">
        <v>56</v>
      </c>
      <c r="C94" s="280"/>
      <c r="D94" s="280"/>
      <c r="E94" s="280"/>
      <c r="F94" s="280"/>
      <c r="G94" s="280"/>
      <c r="H94" s="280"/>
      <c r="I94" s="280"/>
      <c r="J94" s="280"/>
      <c r="K94" s="280"/>
      <c r="L94" s="280"/>
      <c r="M94" s="280"/>
      <c r="N94" s="280"/>
      <c r="O94" s="280"/>
      <c r="P94" s="280"/>
      <c r="Q94" s="280"/>
      <c r="R94" s="281"/>
      <c r="S94" s="57"/>
      <c r="T94" s="52"/>
      <c r="U94" s="52"/>
      <c r="V94" s="50"/>
      <c r="W94" s="52"/>
    </row>
    <row r="95" spans="1:24" ht="32.1" customHeight="1" x14ac:dyDescent="0.25">
      <c r="A95" s="57"/>
      <c r="B95" s="313" t="s">
        <v>57</v>
      </c>
      <c r="C95" s="314"/>
      <c r="D95" s="315"/>
      <c r="E95" s="313" t="s">
        <v>58</v>
      </c>
      <c r="F95" s="314"/>
      <c r="G95" s="314"/>
      <c r="H95" s="314"/>
      <c r="I95" s="314"/>
      <c r="J95" s="314"/>
      <c r="K95" s="314"/>
      <c r="L95" s="314"/>
      <c r="M95" s="314"/>
      <c r="N95" s="314"/>
      <c r="O95" s="314"/>
      <c r="P95" s="314"/>
      <c r="Q95" s="314"/>
      <c r="R95" s="315"/>
      <c r="S95" s="57"/>
      <c r="T95" s="52"/>
      <c r="U95" s="52"/>
      <c r="V95" s="50"/>
      <c r="W95" s="52"/>
    </row>
    <row r="96" spans="1:24" ht="32.1" customHeight="1" x14ac:dyDescent="0.25">
      <c r="A96" s="57"/>
      <c r="B96" s="282" t="s">
        <v>142</v>
      </c>
      <c r="C96" s="282"/>
      <c r="D96" s="282"/>
      <c r="E96" s="283" t="str">
        <f>IF(B96="","Select Category in Column B","")</f>
        <v/>
      </c>
      <c r="F96" s="283"/>
      <c r="G96" s="283"/>
      <c r="H96" s="283"/>
      <c r="I96" s="283"/>
      <c r="J96" s="283"/>
      <c r="K96" s="283"/>
      <c r="L96" s="283"/>
      <c r="M96" s="283"/>
      <c r="N96" s="283"/>
      <c r="O96" s="283"/>
      <c r="P96" s="283"/>
      <c r="Q96" s="283"/>
      <c r="R96" s="115"/>
      <c r="S96" s="57"/>
      <c r="T96" s="52"/>
      <c r="U96" s="52"/>
      <c r="V96" s="50"/>
      <c r="W96" s="52"/>
    </row>
    <row r="97" spans="1:24" ht="32.1" customHeight="1" x14ac:dyDescent="0.25">
      <c r="A97" s="57"/>
      <c r="B97" s="282"/>
      <c r="C97" s="282"/>
      <c r="D97" s="282"/>
      <c r="E97" s="283" t="str">
        <f t="shared" ref="E97:E101" si="27">IF(B97="","Select Category in Column B","")</f>
        <v>Select Category in Column B</v>
      </c>
      <c r="F97" s="283"/>
      <c r="G97" s="283"/>
      <c r="H97" s="283"/>
      <c r="I97" s="283"/>
      <c r="J97" s="283"/>
      <c r="K97" s="283"/>
      <c r="L97" s="283"/>
      <c r="M97" s="283"/>
      <c r="N97" s="283"/>
      <c r="O97" s="283"/>
      <c r="P97" s="283"/>
      <c r="Q97" s="283"/>
      <c r="R97" s="115"/>
      <c r="S97" s="57"/>
      <c r="T97" s="52"/>
      <c r="U97" s="52"/>
      <c r="V97" s="50"/>
      <c r="W97" s="52"/>
    </row>
    <row r="98" spans="1:24" ht="32.1" customHeight="1" x14ac:dyDescent="0.25">
      <c r="A98" s="57"/>
      <c r="B98" s="282"/>
      <c r="C98" s="282"/>
      <c r="D98" s="282"/>
      <c r="E98" s="283" t="str">
        <f t="shared" si="27"/>
        <v>Select Category in Column B</v>
      </c>
      <c r="F98" s="283"/>
      <c r="G98" s="283"/>
      <c r="H98" s="283"/>
      <c r="I98" s="283"/>
      <c r="J98" s="283"/>
      <c r="K98" s="283"/>
      <c r="L98" s="283"/>
      <c r="M98" s="283"/>
      <c r="N98" s="283"/>
      <c r="O98" s="283"/>
      <c r="P98" s="283"/>
      <c r="Q98" s="283"/>
      <c r="R98" s="115"/>
      <c r="S98" s="57"/>
      <c r="T98" s="52"/>
      <c r="U98" s="52"/>
      <c r="V98" s="50"/>
      <c r="W98" s="52"/>
    </row>
    <row r="99" spans="1:24" ht="32.1" customHeight="1" x14ac:dyDescent="0.25">
      <c r="A99" s="57"/>
      <c r="B99" s="282"/>
      <c r="C99" s="282"/>
      <c r="D99" s="282"/>
      <c r="E99" s="283" t="str">
        <f t="shared" si="27"/>
        <v>Select Category in Column B</v>
      </c>
      <c r="F99" s="283"/>
      <c r="G99" s="283"/>
      <c r="H99" s="283"/>
      <c r="I99" s="283"/>
      <c r="J99" s="283"/>
      <c r="K99" s="283"/>
      <c r="L99" s="283"/>
      <c r="M99" s="283"/>
      <c r="N99" s="283"/>
      <c r="O99" s="283"/>
      <c r="P99" s="283"/>
      <c r="Q99" s="283"/>
      <c r="R99" s="115"/>
      <c r="S99" s="57"/>
      <c r="T99" s="52"/>
      <c r="U99" s="52"/>
      <c r="V99" s="52"/>
      <c r="W99" s="52"/>
    </row>
    <row r="100" spans="1:24" ht="31.5" customHeight="1" x14ac:dyDescent="0.25">
      <c r="A100" s="57"/>
      <c r="B100" s="282"/>
      <c r="C100" s="282"/>
      <c r="D100" s="282"/>
      <c r="E100" s="283" t="str">
        <f t="shared" si="27"/>
        <v>Select Category in Column B</v>
      </c>
      <c r="F100" s="283"/>
      <c r="G100" s="283"/>
      <c r="H100" s="283"/>
      <c r="I100" s="283"/>
      <c r="J100" s="283"/>
      <c r="K100" s="283"/>
      <c r="L100" s="283"/>
      <c r="M100" s="283"/>
      <c r="N100" s="283"/>
      <c r="O100" s="283"/>
      <c r="P100" s="283"/>
      <c r="Q100" s="283"/>
      <c r="R100" s="115"/>
      <c r="S100" s="57"/>
      <c r="T100" s="52"/>
      <c r="U100" s="52"/>
      <c r="V100" s="52"/>
      <c r="W100" s="52"/>
    </row>
    <row r="101" spans="1:24" ht="32.1" customHeight="1" x14ac:dyDescent="0.25">
      <c r="A101" s="57"/>
      <c r="B101" s="282"/>
      <c r="C101" s="282"/>
      <c r="D101" s="282"/>
      <c r="E101" s="283" t="str">
        <f t="shared" si="27"/>
        <v>Select Category in Column B</v>
      </c>
      <c r="F101" s="283"/>
      <c r="G101" s="283"/>
      <c r="H101" s="283"/>
      <c r="I101" s="283"/>
      <c r="J101" s="283"/>
      <c r="K101" s="283"/>
      <c r="L101" s="283"/>
      <c r="M101" s="283"/>
      <c r="N101" s="283"/>
      <c r="O101" s="283"/>
      <c r="P101" s="283"/>
      <c r="Q101" s="283"/>
      <c r="R101" s="115"/>
      <c r="S101" s="57"/>
      <c r="T101" s="52"/>
      <c r="U101" s="52"/>
      <c r="V101" s="52"/>
      <c r="W101" s="52"/>
    </row>
    <row r="102" spans="1:24" ht="32.1" customHeight="1" x14ac:dyDescent="0.25">
      <c r="A102" s="57"/>
      <c r="B102" s="276" t="s">
        <v>59</v>
      </c>
      <c r="C102" s="277"/>
      <c r="D102" s="277"/>
      <c r="E102" s="277"/>
      <c r="F102" s="277"/>
      <c r="G102" s="277"/>
      <c r="H102" s="277"/>
      <c r="I102" s="277"/>
      <c r="J102" s="277"/>
      <c r="K102" s="277"/>
      <c r="L102" s="277"/>
      <c r="M102" s="277"/>
      <c r="N102" s="277"/>
      <c r="O102" s="277"/>
      <c r="P102" s="277"/>
      <c r="Q102" s="278"/>
      <c r="R102" s="116">
        <f>ROUND(SUM(R96:R101),0)</f>
        <v>0</v>
      </c>
      <c r="S102" s="57"/>
      <c r="T102" s="52"/>
      <c r="U102" s="52"/>
      <c r="V102" s="52"/>
      <c r="W102" s="52"/>
      <c r="X102" s="23">
        <f>R102</f>
        <v>0</v>
      </c>
    </row>
    <row r="103" spans="1:24" ht="15.75" customHeight="1" x14ac:dyDescent="0.25">
      <c r="A103" s="57"/>
      <c r="B103" s="311" t="s">
        <v>60</v>
      </c>
      <c r="C103" s="312"/>
      <c r="D103" s="312"/>
      <c r="E103" s="312"/>
      <c r="F103" s="312"/>
      <c r="G103" s="312"/>
      <c r="H103" s="312"/>
      <c r="I103" s="312"/>
      <c r="J103" s="312"/>
      <c r="K103" s="312"/>
      <c r="L103" s="312"/>
      <c r="M103" s="312"/>
      <c r="N103" s="312"/>
      <c r="O103" s="312"/>
      <c r="P103" s="312"/>
      <c r="Q103" s="312"/>
      <c r="R103" s="281"/>
      <c r="S103" s="57"/>
      <c r="T103" s="52"/>
      <c r="U103" s="52"/>
      <c r="V103" s="52"/>
      <c r="W103" s="52"/>
    </row>
    <row r="104" spans="1:24" ht="15.75" customHeight="1" x14ac:dyDescent="0.25">
      <c r="A104" s="57"/>
      <c r="B104" s="73"/>
      <c r="C104" s="74"/>
      <c r="D104" s="74"/>
      <c r="E104" s="74"/>
      <c r="F104" s="74"/>
      <c r="G104" s="74"/>
      <c r="H104" s="74"/>
      <c r="I104" s="74"/>
      <c r="J104" s="74"/>
      <c r="K104" s="74"/>
      <c r="L104" s="74"/>
      <c r="M104" s="74"/>
      <c r="N104" s="74"/>
      <c r="O104" s="74"/>
      <c r="P104" s="74"/>
      <c r="Q104" s="75"/>
      <c r="R104" s="76"/>
      <c r="S104" s="57"/>
      <c r="T104" s="52"/>
      <c r="U104" s="52"/>
      <c r="V104" s="52"/>
      <c r="W104" s="52"/>
    </row>
    <row r="105" spans="1:24" ht="15.6" customHeight="1" x14ac:dyDescent="0.25">
      <c r="A105" s="57"/>
      <c r="B105" s="77"/>
      <c r="C105" s="325" t="s">
        <v>61</v>
      </c>
      <c r="D105" s="325"/>
      <c r="E105" s="325"/>
      <c r="F105" s="325"/>
      <c r="G105" s="325"/>
      <c r="H105" s="149"/>
      <c r="I105" s="328" t="s">
        <v>62</v>
      </c>
      <c r="J105" s="329"/>
      <c r="K105" s="329"/>
      <c r="L105" s="329"/>
      <c r="M105" s="329"/>
      <c r="N105" s="330"/>
      <c r="O105" s="331">
        <f>IF(Cover!D7="", "Enter IDC Rate on Cover Page",Cover!D7)</f>
        <v>0.05</v>
      </c>
      <c r="P105" s="332"/>
      <c r="Q105" s="78"/>
      <c r="R105" s="79"/>
      <c r="S105" s="57"/>
      <c r="T105" s="52"/>
      <c r="U105" s="54">
        <f>O105</f>
        <v>0.05</v>
      </c>
      <c r="V105" s="52"/>
      <c r="W105" s="52"/>
    </row>
    <row r="106" spans="1:24" ht="14.1" hidden="1" customHeight="1" x14ac:dyDescent="0.25">
      <c r="A106" s="57"/>
      <c r="B106" s="77"/>
      <c r="C106" s="74"/>
      <c r="D106" s="74"/>
      <c r="E106" s="74"/>
      <c r="F106" s="74"/>
      <c r="G106" s="74"/>
      <c r="H106" s="149"/>
      <c r="I106" s="333" t="s">
        <v>63</v>
      </c>
      <c r="J106" s="309"/>
      <c r="K106" s="309"/>
      <c r="L106" s="309"/>
      <c r="M106" s="309"/>
      <c r="N106" s="148"/>
      <c r="O106" s="318">
        <f>(R102+R93+R83+R74+R66+R57+R52+R44+R16)-F130</f>
        <v>0</v>
      </c>
      <c r="P106" s="317"/>
      <c r="Q106" s="78"/>
      <c r="R106" s="79"/>
      <c r="S106" s="57"/>
      <c r="T106" s="52"/>
      <c r="U106" s="52"/>
      <c r="V106" s="52"/>
      <c r="W106" s="52"/>
    </row>
    <row r="107" spans="1:24" ht="14.1" hidden="1" customHeight="1" x14ac:dyDescent="0.25">
      <c r="A107" s="57"/>
      <c r="B107" s="77" t="s">
        <v>64</v>
      </c>
      <c r="C107" s="80"/>
      <c r="D107" s="80"/>
      <c r="E107" s="80"/>
      <c r="F107" s="80"/>
      <c r="G107" s="81"/>
      <c r="H107" s="149"/>
      <c r="I107" s="151"/>
      <c r="J107" s="148"/>
      <c r="K107" s="148"/>
      <c r="L107" s="148"/>
      <c r="M107" s="148"/>
      <c r="N107" s="148"/>
      <c r="O107" s="316">
        <f>(O105+1)*O106</f>
        <v>0</v>
      </c>
      <c r="P107" s="317"/>
      <c r="Q107" s="78"/>
      <c r="R107" s="79"/>
      <c r="S107" s="57"/>
      <c r="T107" s="52"/>
      <c r="U107" s="52"/>
      <c r="V107" s="52"/>
      <c r="W107" s="52"/>
    </row>
    <row r="108" spans="1:24" ht="15.75" customHeight="1" x14ac:dyDescent="0.25">
      <c r="A108" s="57"/>
      <c r="B108" s="77"/>
      <c r="C108" s="325" t="s">
        <v>65</v>
      </c>
      <c r="D108" s="325"/>
      <c r="E108" s="325"/>
      <c r="F108" s="325"/>
      <c r="G108" s="152">
        <f>F123</f>
        <v>0</v>
      </c>
      <c r="H108" s="149"/>
      <c r="I108" s="74"/>
      <c r="J108" s="74"/>
      <c r="K108" s="74"/>
      <c r="L108" s="74"/>
      <c r="M108" s="74"/>
      <c r="N108" s="74"/>
      <c r="O108" s="74"/>
      <c r="P108" s="74"/>
      <c r="Q108" s="78"/>
      <c r="R108" s="79"/>
      <c r="S108" s="57"/>
      <c r="T108" s="52"/>
      <c r="U108" s="52"/>
      <c r="V108" s="52"/>
      <c r="W108" s="52"/>
    </row>
    <row r="109" spans="1:24" ht="15.75" customHeight="1" x14ac:dyDescent="0.25">
      <c r="A109" s="57"/>
      <c r="B109" s="77"/>
      <c r="C109" s="325" t="s">
        <v>66</v>
      </c>
      <c r="D109" s="325"/>
      <c r="E109" s="325"/>
      <c r="F109" s="325"/>
      <c r="G109" s="152">
        <f>F124+F125+F126+F127+F128</f>
        <v>0</v>
      </c>
      <c r="H109" s="149"/>
      <c r="I109" s="153"/>
      <c r="J109" s="153"/>
      <c r="K109" s="153"/>
      <c r="L109" s="153"/>
      <c r="M109" s="153"/>
      <c r="N109" s="153"/>
      <c r="O109" s="153"/>
      <c r="P109" s="153"/>
      <c r="Q109" s="78"/>
      <c r="R109" s="79"/>
      <c r="S109" s="57"/>
      <c r="T109" s="52"/>
      <c r="U109" s="52"/>
      <c r="V109" s="52"/>
      <c r="W109" s="52"/>
    </row>
    <row r="110" spans="1:24" ht="15.75" customHeight="1" x14ac:dyDescent="0.25">
      <c r="A110" s="57"/>
      <c r="B110" s="77"/>
      <c r="C110" s="325" t="s">
        <v>67</v>
      </c>
      <c r="D110" s="325"/>
      <c r="E110" s="325"/>
      <c r="F110" s="325"/>
      <c r="G110" s="152">
        <f>R116</f>
        <v>0</v>
      </c>
      <c r="H110" s="149"/>
      <c r="I110" s="328" t="s">
        <v>68</v>
      </c>
      <c r="J110" s="329"/>
      <c r="K110" s="329"/>
      <c r="L110" s="329"/>
      <c r="M110" s="329"/>
      <c r="N110" s="330"/>
      <c r="O110" s="326">
        <f>IF(Cover!D7="","",F133)</f>
        <v>0</v>
      </c>
      <c r="P110" s="327"/>
      <c r="Q110" s="78"/>
      <c r="R110" s="79"/>
      <c r="S110" s="57"/>
      <c r="T110" s="52"/>
      <c r="U110" s="52"/>
      <c r="V110" s="52"/>
      <c r="W110" s="52"/>
    </row>
    <row r="111" spans="1:24" ht="16.5" customHeight="1" x14ac:dyDescent="0.25">
      <c r="A111" s="57"/>
      <c r="B111" s="77"/>
      <c r="C111" s="149"/>
      <c r="D111" s="309"/>
      <c r="E111" s="309"/>
      <c r="F111" s="309"/>
      <c r="G111" s="149"/>
      <c r="H111" s="149"/>
      <c r="I111" s="149"/>
      <c r="J111" s="149"/>
      <c r="K111" s="149"/>
      <c r="L111" s="149"/>
      <c r="M111" s="310"/>
      <c r="N111" s="310"/>
      <c r="O111" s="310"/>
      <c r="P111" s="310"/>
      <c r="Q111" s="310"/>
      <c r="R111" s="82" t="s">
        <v>28</v>
      </c>
      <c r="S111" s="57"/>
      <c r="T111" s="52"/>
      <c r="U111" s="52"/>
      <c r="V111" s="52"/>
      <c r="W111" s="52"/>
    </row>
    <row r="112" spans="1:24" x14ac:dyDescent="0.25">
      <c r="A112" s="57"/>
      <c r="B112" s="145"/>
      <c r="C112" s="277"/>
      <c r="D112" s="277"/>
      <c r="E112" s="277"/>
      <c r="F112" s="146"/>
      <c r="G112" s="146"/>
      <c r="H112" s="146"/>
      <c r="I112" s="277" t="s">
        <v>69</v>
      </c>
      <c r="J112" s="277"/>
      <c r="K112" s="277"/>
      <c r="L112" s="277"/>
      <c r="M112" s="277"/>
      <c r="N112" s="277"/>
      <c r="O112" s="277"/>
      <c r="P112" s="277"/>
      <c r="Q112" s="278"/>
      <c r="R112" s="117"/>
      <c r="S112" s="57"/>
      <c r="T112" s="52"/>
      <c r="U112" s="52"/>
      <c r="V112" s="52"/>
      <c r="W112" s="52"/>
      <c r="X112" s="23">
        <f>R112</f>
        <v>0</v>
      </c>
    </row>
    <row r="113" spans="1:24" ht="15.75" customHeight="1" x14ac:dyDescent="0.25">
      <c r="A113" s="57"/>
      <c r="B113" s="311" t="s">
        <v>70</v>
      </c>
      <c r="C113" s="312"/>
      <c r="D113" s="312"/>
      <c r="E113" s="312"/>
      <c r="F113" s="312"/>
      <c r="G113" s="312"/>
      <c r="H113" s="312"/>
      <c r="I113" s="312"/>
      <c r="J113" s="312"/>
      <c r="K113" s="312"/>
      <c r="L113" s="312"/>
      <c r="M113" s="312"/>
      <c r="N113" s="312"/>
      <c r="O113" s="312"/>
      <c r="P113" s="312"/>
      <c r="Q113" s="312"/>
      <c r="R113" s="147"/>
      <c r="S113" s="57"/>
      <c r="T113" s="52"/>
      <c r="U113" s="52"/>
      <c r="V113" s="52"/>
      <c r="W113" s="52"/>
    </row>
    <row r="114" spans="1:24" ht="39.950000000000003" customHeight="1" x14ac:dyDescent="0.25">
      <c r="A114" s="57"/>
      <c r="B114" s="319" t="s">
        <v>71</v>
      </c>
      <c r="C114" s="320"/>
      <c r="D114" s="320"/>
      <c r="E114" s="320"/>
      <c r="F114" s="320"/>
      <c r="G114" s="320"/>
      <c r="H114" s="320"/>
      <c r="I114" s="320"/>
      <c r="J114" s="320"/>
      <c r="K114" s="320"/>
      <c r="L114" s="320"/>
      <c r="M114" s="320"/>
      <c r="N114" s="320"/>
      <c r="O114" s="320"/>
      <c r="P114" s="320"/>
      <c r="Q114" s="321"/>
      <c r="R114" s="150" t="s">
        <v>28</v>
      </c>
      <c r="S114" s="57"/>
      <c r="T114" s="52"/>
      <c r="U114" s="52"/>
      <c r="V114" s="52"/>
      <c r="W114" s="52"/>
    </row>
    <row r="115" spans="1:24" ht="30" customHeight="1" x14ac:dyDescent="0.25">
      <c r="A115" s="57"/>
      <c r="B115" s="322"/>
      <c r="C115" s="323"/>
      <c r="D115" s="323"/>
      <c r="E115" s="323"/>
      <c r="F115" s="323"/>
      <c r="G115" s="323"/>
      <c r="H115" s="323"/>
      <c r="I115" s="323"/>
      <c r="J115" s="323"/>
      <c r="K115" s="323"/>
      <c r="L115" s="323"/>
      <c r="M115" s="323"/>
      <c r="N115" s="323"/>
      <c r="O115" s="323"/>
      <c r="P115" s="323"/>
      <c r="Q115" s="324"/>
      <c r="R115" s="118"/>
      <c r="S115" s="57"/>
      <c r="T115" s="52"/>
      <c r="U115" s="52"/>
      <c r="V115" s="52"/>
      <c r="W115" s="52"/>
    </row>
    <row r="116" spans="1:24" ht="18.600000000000001" customHeight="1" x14ac:dyDescent="0.25">
      <c r="A116" s="57"/>
      <c r="B116" s="276" t="s">
        <v>72</v>
      </c>
      <c r="C116" s="277"/>
      <c r="D116" s="277"/>
      <c r="E116" s="277"/>
      <c r="F116" s="277"/>
      <c r="G116" s="277"/>
      <c r="H116" s="277"/>
      <c r="I116" s="277"/>
      <c r="J116" s="277"/>
      <c r="K116" s="277"/>
      <c r="L116" s="277"/>
      <c r="M116" s="277"/>
      <c r="N116" s="277"/>
      <c r="O116" s="277"/>
      <c r="P116" s="277"/>
      <c r="Q116" s="278"/>
      <c r="R116" s="113">
        <f>ROUND(R115,0)</f>
        <v>0</v>
      </c>
      <c r="S116" s="57"/>
      <c r="T116" s="52"/>
      <c r="U116" s="52"/>
      <c r="V116" s="52"/>
      <c r="W116" s="52"/>
      <c r="X116" s="23">
        <f>R116</f>
        <v>0</v>
      </c>
    </row>
    <row r="117" spans="1:24" ht="18.600000000000001" customHeight="1" x14ac:dyDescent="0.25">
      <c r="A117" s="57"/>
      <c r="B117" s="85"/>
      <c r="C117" s="86"/>
      <c r="D117" s="86"/>
      <c r="E117" s="86"/>
      <c r="F117" s="86"/>
      <c r="G117" s="86"/>
      <c r="H117" s="86"/>
      <c r="I117" s="86"/>
      <c r="J117" s="86"/>
      <c r="K117" s="86"/>
      <c r="L117" s="86"/>
      <c r="M117" s="86"/>
      <c r="N117" s="86"/>
      <c r="O117" s="86"/>
      <c r="P117" s="86"/>
      <c r="Q117" s="86"/>
      <c r="R117" s="147"/>
      <c r="S117" s="57"/>
      <c r="T117" s="52"/>
      <c r="U117" s="52"/>
      <c r="V117" s="52"/>
      <c r="W117" s="52"/>
      <c r="X117" s="23"/>
    </row>
    <row r="118" spans="1:24" ht="34.5" customHeight="1" x14ac:dyDescent="0.25">
      <c r="A118" s="57"/>
      <c r="B118" s="306" t="s">
        <v>73</v>
      </c>
      <c r="C118" s="307"/>
      <c r="D118" s="307"/>
      <c r="E118" s="307"/>
      <c r="F118" s="307"/>
      <c r="G118" s="307"/>
      <c r="H118" s="307"/>
      <c r="I118" s="307"/>
      <c r="J118" s="307"/>
      <c r="K118" s="307"/>
      <c r="L118" s="307"/>
      <c r="M118" s="307"/>
      <c r="N118" s="307"/>
      <c r="O118" s="307"/>
      <c r="P118" s="307"/>
      <c r="Q118" s="308"/>
      <c r="R118" s="119">
        <f>SUM(R116+R112+R102+R93+R83+R74+R66+R57+R52+R44+R16)</f>
        <v>0</v>
      </c>
      <c r="S118" s="57"/>
      <c r="T118" s="52"/>
      <c r="U118" s="45"/>
      <c r="V118" s="46"/>
      <c r="W118" s="52"/>
    </row>
    <row r="119" spans="1:24" ht="15" customHeight="1" x14ac:dyDescent="0.25">
      <c r="A119" s="57"/>
      <c r="B119" s="57"/>
      <c r="C119" s="57"/>
      <c r="D119" s="57"/>
      <c r="E119" s="57"/>
      <c r="F119" s="57"/>
      <c r="G119" s="57"/>
      <c r="H119" s="57"/>
      <c r="I119" s="57"/>
      <c r="J119" s="57"/>
      <c r="K119" s="57"/>
      <c r="L119" s="57"/>
      <c r="M119" s="57"/>
      <c r="N119" s="57"/>
      <c r="O119" s="57"/>
      <c r="P119" s="57"/>
      <c r="Q119" s="57"/>
      <c r="R119" s="57"/>
      <c r="S119" s="57"/>
      <c r="T119" s="52"/>
      <c r="U119" s="45" t="s">
        <v>74</v>
      </c>
      <c r="V119" s="46">
        <f>U93+R102+R60+R64+R52+R16</f>
        <v>0</v>
      </c>
      <c r="W119" s="52"/>
    </row>
    <row r="120" spans="1:24" x14ac:dyDescent="0.2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row>
    <row r="121" spans="1:24" hidden="1" x14ac:dyDescent="0.25">
      <c r="V121" s="29"/>
    </row>
    <row r="122" spans="1:24" hidden="1" x14ac:dyDescent="0.25">
      <c r="C122" s="30" t="s">
        <v>343</v>
      </c>
      <c r="D122" s="30"/>
      <c r="E122" s="31"/>
      <c r="F122" s="32"/>
    </row>
    <row r="123" spans="1:24" hidden="1" x14ac:dyDescent="0.25">
      <c r="C123" s="30" t="s">
        <v>65</v>
      </c>
      <c r="D123" s="30"/>
      <c r="E123" s="31">
        <f>R57+'College Support Services'!E123</f>
        <v>0</v>
      </c>
      <c r="F123" s="160">
        <f>E123</f>
        <v>0</v>
      </c>
    </row>
    <row r="124" spans="1:24" hidden="1" x14ac:dyDescent="0.25">
      <c r="C124" s="30" t="s">
        <v>76</v>
      </c>
      <c r="D124" s="30"/>
      <c r="E124" s="31">
        <f>R69+'College Support Services'!E124</f>
        <v>0</v>
      </c>
      <c r="F124" s="231">
        <f>IF(E124&gt;25000,(E124-25000),0)</f>
        <v>0</v>
      </c>
    </row>
    <row r="125" spans="1:24" hidden="1" x14ac:dyDescent="0.25">
      <c r="C125" s="30" t="s">
        <v>77</v>
      </c>
      <c r="D125" s="30"/>
      <c r="E125" s="31">
        <f>R70+'College Support Services'!E125</f>
        <v>0</v>
      </c>
      <c r="F125" s="132">
        <f t="shared" ref="F125:F128" si="28">E125</f>
        <v>0</v>
      </c>
    </row>
    <row r="126" spans="1:24" hidden="1" x14ac:dyDescent="0.25">
      <c r="C126" s="30" t="s">
        <v>78</v>
      </c>
      <c r="D126" s="30"/>
      <c r="E126" s="31">
        <f>R71+'College Support Services'!E126</f>
        <v>0</v>
      </c>
      <c r="F126" s="132">
        <f t="shared" si="28"/>
        <v>0</v>
      </c>
    </row>
    <row r="127" spans="1:24" hidden="1" x14ac:dyDescent="0.25">
      <c r="C127" s="30" t="s">
        <v>79</v>
      </c>
      <c r="D127" s="30"/>
      <c r="E127" s="31">
        <f>R72+'College Support Services'!E127</f>
        <v>0</v>
      </c>
      <c r="F127" s="132">
        <f t="shared" si="28"/>
        <v>0</v>
      </c>
    </row>
    <row r="128" spans="1:24" hidden="1" x14ac:dyDescent="0.25">
      <c r="C128" s="30" t="s">
        <v>80</v>
      </c>
      <c r="D128" s="30"/>
      <c r="E128" s="31">
        <f>R73+'College Support Services'!E128</f>
        <v>0</v>
      </c>
      <c r="F128" s="132">
        <f t="shared" si="28"/>
        <v>0</v>
      </c>
    </row>
    <row r="129" spans="3:6" hidden="1" x14ac:dyDescent="0.25">
      <c r="C129" s="30" t="s">
        <v>67</v>
      </c>
      <c r="D129" s="30"/>
      <c r="E129" s="31">
        <f>R116+'College Support Services'!E129</f>
        <v>0</v>
      </c>
      <c r="F129" s="132">
        <f>E129</f>
        <v>0</v>
      </c>
    </row>
    <row r="130" spans="3:6" hidden="1" x14ac:dyDescent="0.25">
      <c r="F130" s="25">
        <f>SUM(F123:F129)</f>
        <v>0</v>
      </c>
    </row>
    <row r="131" spans="3:6" hidden="1" x14ac:dyDescent="0.25"/>
    <row r="132" spans="3:6" hidden="1" x14ac:dyDescent="0.25">
      <c r="C132" t="s">
        <v>342</v>
      </c>
      <c r="F132" s="159">
        <f>Cover!D14</f>
        <v>0</v>
      </c>
    </row>
    <row r="133" spans="3:6" ht="31.5" hidden="1" customHeight="1" x14ac:dyDescent="0.25">
      <c r="C133" s="97" t="s">
        <v>81</v>
      </c>
      <c r="D133" s="98"/>
      <c r="E133" s="99"/>
      <c r="F133" s="132">
        <f>ROUND((F132-F130)-((F132-F130)/(1+O105)),0)</f>
        <v>0</v>
      </c>
    </row>
  </sheetData>
  <sheetProtection algorithmName="SHA-512" hashValue="MFijNuV/QBmdMeNi5QgC/mP72R+sidZyDFAJi989mBgUsM3j2JwMRfL6O9Z9ntRRog4Sa2T6aM7+3/sY/m0J7A==" saltValue="hWpZzS/xiQABmVqOU2Nu/Q==" spinCount="100000" sheet="1" formatCells="0" formatColumns="0" formatRows="0" insertRows="0"/>
  <mergeCells count="206">
    <mergeCell ref="C108:F108"/>
    <mergeCell ref="C109:F109"/>
    <mergeCell ref="B92:D92"/>
    <mergeCell ref="E92:G92"/>
    <mergeCell ref="H92:O92"/>
    <mergeCell ref="E98:Q98"/>
    <mergeCell ref="I105:N105"/>
    <mergeCell ref="B101:D101"/>
    <mergeCell ref="E101:Q101"/>
    <mergeCell ref="B96:D96"/>
    <mergeCell ref="E96:Q96"/>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H91:O91"/>
    <mergeCell ref="B88:D88"/>
    <mergeCell ref="E88:G88"/>
    <mergeCell ref="E91:G91"/>
    <mergeCell ref="H88:O88"/>
    <mergeCell ref="B89:D89"/>
    <mergeCell ref="E89:G89"/>
    <mergeCell ref="H89:O89"/>
    <mergeCell ref="B91:D91"/>
    <mergeCell ref="H90:O90"/>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B57:Q57"/>
    <mergeCell ref="B58:R58"/>
    <mergeCell ref="B56:D56"/>
    <mergeCell ref="E56:Q56"/>
    <mergeCell ref="B62:D62"/>
    <mergeCell ref="E62:Q62"/>
    <mergeCell ref="B64:D64"/>
    <mergeCell ref="E64:Q64"/>
    <mergeCell ref="B61:F61"/>
    <mergeCell ref="G61:Q61"/>
    <mergeCell ref="B63:F63"/>
    <mergeCell ref="G63:Q6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19:D19"/>
    <mergeCell ref="E19:K19"/>
    <mergeCell ref="B20:D20"/>
    <mergeCell ref="E20:K20"/>
    <mergeCell ref="B21:D21"/>
    <mergeCell ref="E21:K21"/>
    <mergeCell ref="B22:D22"/>
    <mergeCell ref="E22:K22"/>
    <mergeCell ref="B23:D23"/>
    <mergeCell ref="E23:K23"/>
    <mergeCell ref="B24:D24"/>
    <mergeCell ref="E24:K24"/>
    <mergeCell ref="B25:D25"/>
    <mergeCell ref="E25:K25"/>
    <mergeCell ref="B26:D26"/>
    <mergeCell ref="E26:K26"/>
    <mergeCell ref="B27:D27"/>
    <mergeCell ref="E27:K27"/>
    <mergeCell ref="B28:D28"/>
    <mergeCell ref="E28:K28"/>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49:D49"/>
    <mergeCell ref="E49:K49"/>
    <mergeCell ref="B50:D50"/>
    <mergeCell ref="E50:K50"/>
    <mergeCell ref="B51:D51"/>
    <mergeCell ref="E51:K51"/>
    <mergeCell ref="E54:Q54"/>
    <mergeCell ref="B54:D54"/>
    <mergeCell ref="B55:D55"/>
    <mergeCell ref="E55:Q55"/>
    <mergeCell ref="B52:O52"/>
    <mergeCell ref="B53:R53"/>
    <mergeCell ref="E71:G71"/>
    <mergeCell ref="B72:D72"/>
    <mergeCell ref="E72:G72"/>
    <mergeCell ref="B73:D73"/>
    <mergeCell ref="E73:G73"/>
    <mergeCell ref="B65:F65"/>
    <mergeCell ref="G65:Q65"/>
    <mergeCell ref="E69:G69"/>
    <mergeCell ref="B69:D69"/>
    <mergeCell ref="B68:D68"/>
    <mergeCell ref="E68:G68"/>
    <mergeCell ref="B70:D70"/>
    <mergeCell ref="E70:G70"/>
  </mergeCells>
  <conditionalFormatting sqref="R112">
    <cfRule type="cellIs" dxfId="12"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 type="list" allowBlank="1" showInputMessage="1" showErrorMessage="1" xr:uid="{64E4995F-07B1-4DA0-BA89-8C845CB080BA}">
          <x14:formula1>
            <xm:f>Cover!$D$8:$D$10</xm:f>
          </x14:formula1>
          <xm:sqref>N19:N43 N47:N51 N12:N15</xm:sqref>
        </x14:dataValidation>
        <x14:dataValidation type="list" allowBlank="1" showInputMessage="1" showErrorMessage="1" xr:uid="{00000000-0002-0000-0300-000000000000}">
          <x14:formula1>
            <xm:f>'DROP-DOWNS'!$J$2:$J$3</xm:f>
          </x14:formula1>
          <xm:sqref>B69:D73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7" tint="0.59999389629810485"/>
  </sheetPr>
  <dimension ref="A1:Z135"/>
  <sheetViews>
    <sheetView showGridLines="0"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5"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ht="21" customHeight="1" x14ac:dyDescent="0.25">
      <c r="A1" s="184"/>
      <c r="B1" s="184"/>
      <c r="C1" s="184"/>
      <c r="D1" s="184"/>
      <c r="E1" s="184"/>
      <c r="F1" s="184"/>
      <c r="G1" s="184"/>
      <c r="H1" s="184"/>
      <c r="I1" s="184"/>
      <c r="J1" s="184"/>
      <c r="K1" s="184"/>
      <c r="L1" s="184"/>
      <c r="M1" s="184"/>
      <c r="N1" s="184"/>
      <c r="O1" s="184"/>
      <c r="P1" s="184"/>
      <c r="Q1" s="184"/>
      <c r="R1" s="184"/>
      <c r="S1" s="185"/>
      <c r="T1" s="52"/>
      <c r="U1" s="52"/>
      <c r="V1" s="52"/>
      <c r="W1" s="52"/>
    </row>
    <row r="2" spans="1:26" ht="29.45" customHeight="1" x14ac:dyDescent="0.25">
      <c r="A2" s="184"/>
      <c r="B2" s="341">
        <f>Cover!C5</f>
        <v>0</v>
      </c>
      <c r="C2" s="341"/>
      <c r="D2" s="341"/>
      <c r="E2" s="341"/>
      <c r="F2" s="341"/>
      <c r="G2" s="341"/>
      <c r="H2" s="341"/>
      <c r="I2" s="341"/>
      <c r="J2" s="341"/>
      <c r="K2" s="341"/>
      <c r="L2" s="341"/>
      <c r="M2" s="341"/>
      <c r="N2" s="341"/>
      <c r="O2" s="341"/>
      <c r="P2" s="341"/>
      <c r="Q2" s="341"/>
      <c r="R2" s="341"/>
      <c r="S2" s="184"/>
      <c r="T2" s="52"/>
      <c r="U2" s="52"/>
      <c r="V2" s="52"/>
      <c r="W2" s="52"/>
    </row>
    <row r="3" spans="1:26" ht="15" customHeight="1" x14ac:dyDescent="0.25">
      <c r="A3" s="184"/>
      <c r="B3" s="184"/>
      <c r="C3" s="184"/>
      <c r="D3" s="184"/>
      <c r="E3" s="184"/>
      <c r="F3" s="184"/>
      <c r="G3" s="184"/>
      <c r="H3" s="184"/>
      <c r="I3" s="184"/>
      <c r="J3" s="184"/>
      <c r="K3" s="184"/>
      <c r="L3" s="184"/>
      <c r="M3" s="184"/>
      <c r="N3" s="184"/>
      <c r="O3" s="184"/>
      <c r="P3" s="184"/>
      <c r="Q3" s="184"/>
      <c r="R3" s="184"/>
      <c r="S3" s="184"/>
      <c r="T3" s="52"/>
      <c r="U3" s="52"/>
      <c r="V3" s="52"/>
      <c r="W3" s="52"/>
    </row>
    <row r="4" spans="1:26" ht="29.45" customHeight="1" x14ac:dyDescent="0.25">
      <c r="A4" s="184"/>
      <c r="B4" s="379" t="s">
        <v>326</v>
      </c>
      <c r="C4" s="379"/>
      <c r="D4" s="379"/>
      <c r="E4" s="379"/>
      <c r="F4" s="379"/>
      <c r="G4" s="379"/>
      <c r="H4" s="379"/>
      <c r="I4" s="379"/>
      <c r="J4" s="379"/>
      <c r="K4" s="379"/>
      <c r="L4" s="379"/>
      <c r="M4" s="379"/>
      <c r="N4" s="379"/>
      <c r="O4" s="379"/>
      <c r="P4" s="379"/>
      <c r="Q4" s="379"/>
      <c r="R4" s="379"/>
      <c r="S4" s="184"/>
      <c r="T4" s="52"/>
      <c r="U4" s="52"/>
      <c r="V4" s="52"/>
      <c r="W4" s="52"/>
    </row>
    <row r="5" spans="1:26" ht="15" customHeight="1" x14ac:dyDescent="0.25">
      <c r="A5" s="184"/>
      <c r="B5" s="184"/>
      <c r="C5" s="184"/>
      <c r="D5" s="184"/>
      <c r="E5" s="184"/>
      <c r="F5" s="184"/>
      <c r="G5" s="184"/>
      <c r="H5" s="184"/>
      <c r="I5" s="184"/>
      <c r="J5" s="184"/>
      <c r="K5" s="184"/>
      <c r="L5" s="184"/>
      <c r="M5" s="184"/>
      <c r="N5" s="184"/>
      <c r="O5" s="184"/>
      <c r="P5" s="184"/>
      <c r="Q5" s="184"/>
      <c r="R5" s="184"/>
      <c r="S5" s="185"/>
      <c r="T5" s="52"/>
      <c r="U5" s="52"/>
      <c r="V5" s="52"/>
      <c r="W5" s="52"/>
    </row>
    <row r="6" spans="1:26" ht="30" hidden="1" customHeight="1" x14ac:dyDescent="0.25">
      <c r="A6" s="184"/>
      <c r="B6" s="343" t="str">
        <f>IF(Cover!D7="","If approved, enter the indirect cost rate on cover page", "DESE Approved Indirect Cost Rate")</f>
        <v>DESE Approved Indirect Cost Rate</v>
      </c>
      <c r="C6" s="344"/>
      <c r="D6" s="344"/>
      <c r="E6" s="345"/>
      <c r="F6" s="58">
        <f>Cover!D7</f>
        <v>0.05</v>
      </c>
      <c r="G6" s="57"/>
      <c r="H6" s="57"/>
      <c r="I6" s="57"/>
      <c r="J6" s="57"/>
      <c r="K6" s="57"/>
      <c r="L6" s="57"/>
      <c r="M6" s="57"/>
      <c r="N6" s="57"/>
      <c r="O6" s="57"/>
      <c r="P6" s="57"/>
      <c r="Q6" s="57"/>
      <c r="R6" s="57"/>
      <c r="S6" s="185"/>
      <c r="T6" s="52"/>
      <c r="U6" s="52"/>
      <c r="V6" s="52"/>
      <c r="W6" s="52"/>
    </row>
    <row r="7" spans="1:26" ht="8.25" hidden="1" customHeight="1" x14ac:dyDescent="0.25">
      <c r="A7" s="184"/>
      <c r="B7" s="57"/>
      <c r="C7" s="57"/>
      <c r="D7" s="21"/>
      <c r="E7" s="57"/>
      <c r="F7" s="57"/>
      <c r="G7" s="57"/>
      <c r="H7" s="57"/>
      <c r="I7" s="57"/>
      <c r="J7" s="57"/>
      <c r="K7" s="57"/>
      <c r="L7" s="57"/>
      <c r="M7" s="57"/>
      <c r="N7" s="57"/>
      <c r="O7" s="57"/>
      <c r="P7" s="57"/>
      <c r="Q7" s="57"/>
      <c r="R7" s="57"/>
      <c r="S7" s="185"/>
      <c r="T7" s="52"/>
      <c r="U7" s="52"/>
      <c r="V7" s="52"/>
      <c r="W7" s="52"/>
    </row>
    <row r="8" spans="1:26" ht="8.25" hidden="1" customHeight="1" x14ac:dyDescent="0.25">
      <c r="A8" s="184"/>
      <c r="B8" s="57"/>
      <c r="C8" s="57"/>
      <c r="D8" s="21"/>
      <c r="E8" s="57"/>
      <c r="F8" s="57"/>
      <c r="G8" s="57"/>
      <c r="H8" s="57"/>
      <c r="I8" s="57"/>
      <c r="J8" s="57"/>
      <c r="K8" s="57"/>
      <c r="L8" s="57"/>
      <c r="M8" s="57"/>
      <c r="N8" s="57"/>
      <c r="O8" s="57"/>
      <c r="P8" s="57"/>
      <c r="Q8" s="57"/>
      <c r="R8" s="57"/>
      <c r="S8" s="185"/>
      <c r="T8" s="52"/>
      <c r="U8" s="52"/>
      <c r="V8" s="52"/>
      <c r="W8" s="52"/>
    </row>
    <row r="9" spans="1:26" ht="9" hidden="1" customHeight="1" x14ac:dyDescent="0.25">
      <c r="A9" s="184"/>
      <c r="B9" s="57"/>
      <c r="C9" s="57"/>
      <c r="D9" s="57"/>
      <c r="E9" s="57"/>
      <c r="F9" s="57"/>
      <c r="G9" s="57"/>
      <c r="H9" s="57"/>
      <c r="I9" s="57"/>
      <c r="J9" s="57"/>
      <c r="K9" s="57"/>
      <c r="L9" s="57"/>
      <c r="M9" s="57"/>
      <c r="N9" s="57"/>
      <c r="O9" s="57"/>
      <c r="P9" s="57"/>
      <c r="Q9" s="57"/>
      <c r="R9" s="57"/>
      <c r="S9" s="185"/>
      <c r="T9" s="52"/>
      <c r="U9" s="52"/>
      <c r="V9" s="52"/>
      <c r="W9" s="52"/>
    </row>
    <row r="10" spans="1:26" ht="32.1" customHeight="1" x14ac:dyDescent="0.25">
      <c r="A10" s="184"/>
      <c r="B10" s="346" t="s">
        <v>3</v>
      </c>
      <c r="C10" s="347"/>
      <c r="D10" s="347"/>
      <c r="E10" s="347"/>
      <c r="F10" s="347"/>
      <c r="G10" s="347"/>
      <c r="H10" s="347"/>
      <c r="I10" s="347"/>
      <c r="J10" s="347"/>
      <c r="K10" s="347"/>
      <c r="L10" s="347"/>
      <c r="M10" s="347"/>
      <c r="N10" s="347"/>
      <c r="O10" s="347"/>
      <c r="P10" s="347"/>
      <c r="Q10" s="347"/>
      <c r="R10" s="348"/>
      <c r="S10" s="185"/>
      <c r="T10" s="52"/>
      <c r="U10" s="52"/>
      <c r="V10" s="53" t="s">
        <v>4</v>
      </c>
      <c r="W10" s="52"/>
    </row>
    <row r="11" spans="1:26" ht="32.1" customHeight="1" x14ac:dyDescent="0.25">
      <c r="A11" s="184"/>
      <c r="B11" s="349" t="s">
        <v>5</v>
      </c>
      <c r="C11" s="350"/>
      <c r="D11" s="351"/>
      <c r="E11" s="349" t="s">
        <v>6</v>
      </c>
      <c r="F11" s="350"/>
      <c r="G11" s="350"/>
      <c r="H11" s="350"/>
      <c r="I11" s="350"/>
      <c r="J11" s="350"/>
      <c r="K11" s="351"/>
      <c r="L11" s="204" t="s">
        <v>7</v>
      </c>
      <c r="M11" s="204" t="s">
        <v>8</v>
      </c>
      <c r="N11" s="204" t="s">
        <v>9</v>
      </c>
      <c r="O11" s="204" t="s">
        <v>10</v>
      </c>
      <c r="P11" s="204" t="s">
        <v>11</v>
      </c>
      <c r="Q11" s="204" t="s">
        <v>12</v>
      </c>
      <c r="R11" s="204" t="s">
        <v>13</v>
      </c>
      <c r="S11" s="185"/>
      <c r="T11" s="52"/>
      <c r="U11" s="52"/>
      <c r="V11" s="53"/>
      <c r="W11" s="52"/>
    </row>
    <row r="12" spans="1:26" ht="32.1" customHeight="1" x14ac:dyDescent="0.25">
      <c r="A12" s="185"/>
      <c r="B12" s="267"/>
      <c r="C12" s="268"/>
      <c r="D12" s="269"/>
      <c r="E12" s="270"/>
      <c r="F12" s="271"/>
      <c r="G12" s="271"/>
      <c r="H12" s="271"/>
      <c r="I12" s="271"/>
      <c r="J12" s="271"/>
      <c r="K12" s="272"/>
      <c r="L12" s="38"/>
      <c r="M12" s="39"/>
      <c r="N12" s="84"/>
      <c r="O12" s="56"/>
      <c r="P12" s="40" t="str">
        <f>IF(N12="","",(L12/N12))</f>
        <v/>
      </c>
      <c r="Q12" s="154">
        <f>O12*R12</f>
        <v>0</v>
      </c>
      <c r="R12" s="166">
        <f>ROUND(L12*M12,2)</f>
        <v>0</v>
      </c>
      <c r="S12" s="185"/>
      <c r="T12" s="52"/>
      <c r="U12" s="52"/>
      <c r="V12" s="53">
        <f>Q12+R12</f>
        <v>0</v>
      </c>
      <c r="W12" s="52"/>
      <c r="Z12" s="29"/>
    </row>
    <row r="13" spans="1:26" ht="32.1" customHeight="1" x14ac:dyDescent="0.25">
      <c r="A13" s="185"/>
      <c r="B13" s="267"/>
      <c r="C13" s="268"/>
      <c r="D13" s="269"/>
      <c r="E13" s="270"/>
      <c r="F13" s="271"/>
      <c r="G13" s="271"/>
      <c r="H13" s="271"/>
      <c r="I13" s="271"/>
      <c r="J13" s="271"/>
      <c r="K13" s="272"/>
      <c r="L13" s="38"/>
      <c r="M13" s="39"/>
      <c r="N13" s="84"/>
      <c r="O13" s="56"/>
      <c r="P13" s="40" t="str">
        <f>IF(N13="","",(L13/N13))</f>
        <v/>
      </c>
      <c r="Q13" s="154">
        <f>O13*R13</f>
        <v>0</v>
      </c>
      <c r="R13" s="166">
        <f>ROUND(L13*M13,0)</f>
        <v>0</v>
      </c>
      <c r="S13" s="185"/>
      <c r="T13" s="52"/>
      <c r="U13" s="52"/>
      <c r="V13" s="53">
        <f>Q13+R13</f>
        <v>0</v>
      </c>
      <c r="W13" s="52"/>
      <c r="Z13" s="29"/>
    </row>
    <row r="14" spans="1:26" ht="32.1" customHeight="1" x14ac:dyDescent="0.25">
      <c r="A14" s="185"/>
      <c r="B14" s="267"/>
      <c r="C14" s="268"/>
      <c r="D14" s="269"/>
      <c r="E14" s="270"/>
      <c r="F14" s="271"/>
      <c r="G14" s="271"/>
      <c r="H14" s="271"/>
      <c r="I14" s="271"/>
      <c r="J14" s="271"/>
      <c r="K14" s="272"/>
      <c r="L14" s="38"/>
      <c r="M14" s="39"/>
      <c r="N14" s="84"/>
      <c r="O14" s="56"/>
      <c r="P14" s="40" t="str">
        <f>IF(N14="","",(L14/N14))</f>
        <v/>
      </c>
      <c r="Q14" s="154">
        <f>O14*R14</f>
        <v>0</v>
      </c>
      <c r="R14" s="166">
        <f>ROUND(L14*M14,0)</f>
        <v>0</v>
      </c>
      <c r="S14" s="185"/>
      <c r="T14" s="52"/>
      <c r="U14" s="52"/>
      <c r="V14" s="53">
        <f>Q14+R14</f>
        <v>0</v>
      </c>
      <c r="W14" s="52"/>
      <c r="Z14" s="29"/>
    </row>
    <row r="15" spans="1:26" ht="32.1" customHeight="1" x14ac:dyDescent="0.25">
      <c r="A15" s="185"/>
      <c r="B15" s="267"/>
      <c r="C15" s="268"/>
      <c r="D15" s="269"/>
      <c r="E15" s="270"/>
      <c r="F15" s="271"/>
      <c r="G15" s="271"/>
      <c r="H15" s="271"/>
      <c r="I15" s="271"/>
      <c r="J15" s="271"/>
      <c r="K15" s="272"/>
      <c r="L15" s="38"/>
      <c r="M15" s="39"/>
      <c r="N15" s="84"/>
      <c r="O15" s="56"/>
      <c r="P15" s="40" t="str">
        <f>IF(N15="","",(L15/N15))</f>
        <v/>
      </c>
      <c r="Q15" s="154">
        <f>O15*R15</f>
        <v>0</v>
      </c>
      <c r="R15" s="166">
        <f>ROUND(L15*M15,0)</f>
        <v>0</v>
      </c>
      <c r="S15" s="185"/>
      <c r="T15" s="52"/>
      <c r="U15" s="52"/>
      <c r="V15" s="53">
        <f>Q15+R15</f>
        <v>0</v>
      </c>
      <c r="W15" s="52"/>
      <c r="Z15" s="29"/>
    </row>
    <row r="16" spans="1:26" ht="32.1" customHeight="1" x14ac:dyDescent="0.25">
      <c r="A16" s="185"/>
      <c r="B16" s="352" t="s">
        <v>14</v>
      </c>
      <c r="C16" s="353"/>
      <c r="D16" s="353"/>
      <c r="E16" s="353"/>
      <c r="F16" s="353"/>
      <c r="G16" s="353"/>
      <c r="H16" s="353"/>
      <c r="I16" s="353"/>
      <c r="J16" s="353"/>
      <c r="K16" s="353"/>
      <c r="L16" s="353"/>
      <c r="M16" s="353"/>
      <c r="N16" s="353"/>
      <c r="O16" s="354"/>
      <c r="P16" s="41">
        <f>SUM(P12:P15)</f>
        <v>0</v>
      </c>
      <c r="Q16" s="167">
        <f>SUM(Q12:Q15)</f>
        <v>0</v>
      </c>
      <c r="R16" s="105">
        <f>ROUND(SUM(R12:R15),0)</f>
        <v>0</v>
      </c>
      <c r="S16" s="185"/>
      <c r="T16" s="52"/>
      <c r="U16" s="52">
        <f>R16+Q16</f>
        <v>0</v>
      </c>
      <c r="V16" s="53"/>
      <c r="W16" s="52"/>
      <c r="X16" s="23">
        <f>R16</f>
        <v>0</v>
      </c>
    </row>
    <row r="17" spans="1:26" ht="32.1" customHeight="1" x14ac:dyDescent="0.25">
      <c r="A17" s="185"/>
      <c r="B17" s="346" t="s">
        <v>15</v>
      </c>
      <c r="C17" s="347"/>
      <c r="D17" s="347"/>
      <c r="E17" s="347"/>
      <c r="F17" s="347"/>
      <c r="G17" s="347"/>
      <c r="H17" s="347"/>
      <c r="I17" s="347"/>
      <c r="J17" s="347"/>
      <c r="K17" s="347"/>
      <c r="L17" s="347"/>
      <c r="M17" s="347"/>
      <c r="N17" s="347"/>
      <c r="O17" s="347"/>
      <c r="P17" s="347"/>
      <c r="Q17" s="347"/>
      <c r="R17" s="348"/>
      <c r="S17" s="185"/>
      <c r="T17" s="52"/>
      <c r="U17" s="52"/>
      <c r="V17" s="53"/>
      <c r="W17" s="52"/>
    </row>
    <row r="18" spans="1:26" ht="32.1" customHeight="1" x14ac:dyDescent="0.25">
      <c r="A18" s="185"/>
      <c r="B18" s="349" t="s">
        <v>5</v>
      </c>
      <c r="C18" s="350"/>
      <c r="D18" s="351" t="s">
        <v>16</v>
      </c>
      <c r="E18" s="349"/>
      <c r="F18" s="350"/>
      <c r="G18" s="350"/>
      <c r="H18" s="350"/>
      <c r="I18" s="350"/>
      <c r="J18" s="350"/>
      <c r="K18" s="351"/>
      <c r="L18" s="204" t="s">
        <v>7</v>
      </c>
      <c r="M18" s="204" t="s">
        <v>8</v>
      </c>
      <c r="N18" s="204" t="s">
        <v>9</v>
      </c>
      <c r="O18" s="204" t="s">
        <v>10</v>
      </c>
      <c r="P18" s="204" t="s">
        <v>11</v>
      </c>
      <c r="Q18" s="204" t="s">
        <v>17</v>
      </c>
      <c r="R18" s="204" t="s">
        <v>13</v>
      </c>
      <c r="S18" s="185"/>
      <c r="T18" s="52"/>
      <c r="U18" s="52"/>
      <c r="V18" s="53"/>
      <c r="W18" s="52"/>
    </row>
    <row r="19" spans="1:26" ht="31.5" customHeight="1" x14ac:dyDescent="0.25">
      <c r="A19" s="185"/>
      <c r="B19" s="267"/>
      <c r="C19" s="268"/>
      <c r="D19" s="269"/>
      <c r="E19" s="270"/>
      <c r="F19" s="271"/>
      <c r="G19" s="271"/>
      <c r="H19" s="271"/>
      <c r="I19" s="271"/>
      <c r="J19" s="271"/>
      <c r="K19" s="272"/>
      <c r="L19" s="38"/>
      <c r="M19" s="39"/>
      <c r="N19" s="84"/>
      <c r="O19" s="56"/>
      <c r="P19" s="40" t="str">
        <f t="shared" ref="P19:P43" si="0">IF(N19="","",(L19/N19))</f>
        <v/>
      </c>
      <c r="Q19" s="154">
        <f>O19*R19</f>
        <v>0</v>
      </c>
      <c r="R19" s="166">
        <f>ROUND(L19*M19,2)</f>
        <v>0</v>
      </c>
      <c r="S19" s="185"/>
      <c r="T19" s="52"/>
      <c r="U19" s="52"/>
      <c r="V19" s="53">
        <f t="shared" ref="V19:V43" si="1">Q19+R19</f>
        <v>0</v>
      </c>
      <c r="W19" s="52"/>
    </row>
    <row r="20" spans="1:26" ht="32.1" customHeight="1" x14ac:dyDescent="0.25">
      <c r="A20" s="185"/>
      <c r="B20" s="267"/>
      <c r="C20" s="268"/>
      <c r="D20" s="269"/>
      <c r="E20" s="270"/>
      <c r="F20" s="271"/>
      <c r="G20" s="271"/>
      <c r="H20" s="271"/>
      <c r="I20" s="271"/>
      <c r="J20" s="271"/>
      <c r="K20" s="272"/>
      <c r="L20" s="38"/>
      <c r="M20" s="39"/>
      <c r="N20" s="84"/>
      <c r="O20" s="56"/>
      <c r="P20" s="40" t="str">
        <f t="shared" si="0"/>
        <v/>
      </c>
      <c r="Q20" s="154">
        <f t="shared" ref="Q20:Q43" si="2">O20*R20</f>
        <v>0</v>
      </c>
      <c r="R20" s="166">
        <f t="shared" ref="R20:R43" si="3">ROUND(L20*M20,2)</f>
        <v>0</v>
      </c>
      <c r="S20" s="185"/>
      <c r="T20" s="52"/>
      <c r="U20" s="52" t="s">
        <v>18</v>
      </c>
      <c r="V20" s="53">
        <f t="shared" si="1"/>
        <v>0</v>
      </c>
      <c r="W20" s="52"/>
      <c r="Z20" s="29"/>
    </row>
    <row r="21" spans="1:26" ht="32.1" customHeight="1" x14ac:dyDescent="0.25">
      <c r="A21" s="185"/>
      <c r="B21" s="267"/>
      <c r="C21" s="268"/>
      <c r="D21" s="269"/>
      <c r="E21" s="270"/>
      <c r="F21" s="271"/>
      <c r="G21" s="271"/>
      <c r="H21" s="271"/>
      <c r="I21" s="271"/>
      <c r="J21" s="271"/>
      <c r="K21" s="272"/>
      <c r="L21" s="38"/>
      <c r="M21" s="39"/>
      <c r="N21" s="84"/>
      <c r="O21" s="56"/>
      <c r="P21" s="40" t="str">
        <f t="shared" si="0"/>
        <v/>
      </c>
      <c r="Q21" s="154">
        <f t="shared" si="2"/>
        <v>0</v>
      </c>
      <c r="R21" s="166">
        <f t="shared" si="3"/>
        <v>0</v>
      </c>
      <c r="S21" s="185"/>
      <c r="T21" s="52"/>
      <c r="U21" s="52"/>
      <c r="V21" s="53">
        <f t="shared" si="1"/>
        <v>0</v>
      </c>
      <c r="W21" s="52"/>
    </row>
    <row r="22" spans="1:26" ht="32.1" customHeight="1" x14ac:dyDescent="0.25">
      <c r="A22" s="185"/>
      <c r="B22" s="267"/>
      <c r="C22" s="268"/>
      <c r="D22" s="269"/>
      <c r="E22" s="270"/>
      <c r="F22" s="271"/>
      <c r="G22" s="271"/>
      <c r="H22" s="271"/>
      <c r="I22" s="271"/>
      <c r="J22" s="271"/>
      <c r="K22" s="272"/>
      <c r="L22" s="38"/>
      <c r="M22" s="39"/>
      <c r="N22" s="84"/>
      <c r="O22" s="56"/>
      <c r="P22" s="40" t="str">
        <f t="shared" si="0"/>
        <v/>
      </c>
      <c r="Q22" s="154">
        <f t="shared" si="2"/>
        <v>0</v>
      </c>
      <c r="R22" s="166">
        <f t="shared" si="3"/>
        <v>0</v>
      </c>
      <c r="S22" s="185"/>
      <c r="T22" s="52"/>
      <c r="U22" s="52" t="s">
        <v>18</v>
      </c>
      <c r="V22" s="53">
        <f t="shared" si="1"/>
        <v>0</v>
      </c>
      <c r="W22" s="52"/>
      <c r="Z22" s="29"/>
    </row>
    <row r="23" spans="1:26" ht="32.1" customHeight="1" x14ac:dyDescent="0.25">
      <c r="A23" s="185"/>
      <c r="B23" s="267"/>
      <c r="C23" s="268"/>
      <c r="D23" s="269"/>
      <c r="E23" s="270"/>
      <c r="F23" s="271"/>
      <c r="G23" s="271"/>
      <c r="H23" s="271"/>
      <c r="I23" s="271"/>
      <c r="J23" s="271"/>
      <c r="K23" s="272"/>
      <c r="L23" s="38"/>
      <c r="M23" s="39"/>
      <c r="N23" s="84"/>
      <c r="O23" s="56"/>
      <c r="P23" s="40" t="str">
        <f t="shared" si="0"/>
        <v/>
      </c>
      <c r="Q23" s="154">
        <f t="shared" si="2"/>
        <v>0</v>
      </c>
      <c r="R23" s="166">
        <f t="shared" si="3"/>
        <v>0</v>
      </c>
      <c r="S23" s="185"/>
      <c r="T23" s="52"/>
      <c r="U23" s="52"/>
      <c r="V23" s="53">
        <f>Q23+R23</f>
        <v>0</v>
      </c>
      <c r="W23" s="52"/>
    </row>
    <row r="24" spans="1:26" ht="32.1" customHeight="1" x14ac:dyDescent="0.25">
      <c r="A24" s="185"/>
      <c r="B24" s="267"/>
      <c r="C24" s="268"/>
      <c r="D24" s="269"/>
      <c r="E24" s="270"/>
      <c r="F24" s="271"/>
      <c r="G24" s="271"/>
      <c r="H24" s="271"/>
      <c r="I24" s="271"/>
      <c r="J24" s="271"/>
      <c r="K24" s="272"/>
      <c r="L24" s="38"/>
      <c r="M24" s="39"/>
      <c r="N24" s="84"/>
      <c r="O24" s="56"/>
      <c r="P24" s="40" t="str">
        <f t="shared" si="0"/>
        <v/>
      </c>
      <c r="Q24" s="154">
        <f t="shared" si="2"/>
        <v>0</v>
      </c>
      <c r="R24" s="166">
        <f t="shared" si="3"/>
        <v>0</v>
      </c>
      <c r="S24" s="185"/>
      <c r="T24" s="52"/>
      <c r="U24" s="52" t="s">
        <v>18</v>
      </c>
      <c r="V24" s="53">
        <f>Q24+R24</f>
        <v>0</v>
      </c>
      <c r="W24" s="52"/>
      <c r="Z24" s="29"/>
    </row>
    <row r="25" spans="1:26" ht="32.1" customHeight="1" x14ac:dyDescent="0.25">
      <c r="A25" s="185"/>
      <c r="B25" s="267"/>
      <c r="C25" s="268"/>
      <c r="D25" s="269"/>
      <c r="E25" s="270"/>
      <c r="F25" s="271"/>
      <c r="G25" s="271"/>
      <c r="H25" s="271"/>
      <c r="I25" s="271"/>
      <c r="J25" s="271"/>
      <c r="K25" s="272"/>
      <c r="L25" s="38"/>
      <c r="M25" s="39"/>
      <c r="N25" s="84"/>
      <c r="O25" s="56"/>
      <c r="P25" s="40" t="str">
        <f t="shared" si="0"/>
        <v/>
      </c>
      <c r="Q25" s="154">
        <f t="shared" si="2"/>
        <v>0</v>
      </c>
      <c r="R25" s="166">
        <f t="shared" si="3"/>
        <v>0</v>
      </c>
      <c r="S25" s="185"/>
      <c r="T25" s="52"/>
      <c r="U25" s="52"/>
      <c r="V25" s="53">
        <f t="shared" ref="V25:V32" si="4">Q25+R25</f>
        <v>0</v>
      </c>
      <c r="W25" s="52"/>
    </row>
    <row r="26" spans="1:26" ht="32.1" customHeight="1" x14ac:dyDescent="0.25">
      <c r="A26" s="185"/>
      <c r="B26" s="267"/>
      <c r="C26" s="268"/>
      <c r="D26" s="269"/>
      <c r="E26" s="270"/>
      <c r="F26" s="271"/>
      <c r="G26" s="271"/>
      <c r="H26" s="271"/>
      <c r="I26" s="271"/>
      <c r="J26" s="271"/>
      <c r="K26" s="272"/>
      <c r="L26" s="38"/>
      <c r="M26" s="39"/>
      <c r="N26" s="84"/>
      <c r="O26" s="56"/>
      <c r="P26" s="40" t="str">
        <f t="shared" si="0"/>
        <v/>
      </c>
      <c r="Q26" s="154">
        <f t="shared" si="2"/>
        <v>0</v>
      </c>
      <c r="R26" s="166">
        <f t="shared" si="3"/>
        <v>0</v>
      </c>
      <c r="S26" s="185"/>
      <c r="T26" s="52"/>
      <c r="U26" s="52"/>
      <c r="V26" s="53">
        <f t="shared" si="4"/>
        <v>0</v>
      </c>
      <c r="W26" s="52"/>
    </row>
    <row r="27" spans="1:26" ht="32.1" customHeight="1" x14ac:dyDescent="0.25">
      <c r="A27" s="185"/>
      <c r="B27" s="267"/>
      <c r="C27" s="268"/>
      <c r="D27" s="269"/>
      <c r="E27" s="270"/>
      <c r="F27" s="271"/>
      <c r="G27" s="271"/>
      <c r="H27" s="271"/>
      <c r="I27" s="271"/>
      <c r="J27" s="271"/>
      <c r="K27" s="272"/>
      <c r="L27" s="38"/>
      <c r="M27" s="39"/>
      <c r="N27" s="84"/>
      <c r="O27" s="56"/>
      <c r="P27" s="40" t="str">
        <f t="shared" si="0"/>
        <v/>
      </c>
      <c r="Q27" s="154">
        <f t="shared" si="2"/>
        <v>0</v>
      </c>
      <c r="R27" s="166">
        <f t="shared" si="3"/>
        <v>0</v>
      </c>
      <c r="S27" s="185"/>
      <c r="T27" s="52"/>
      <c r="U27" s="52" t="s">
        <v>18</v>
      </c>
      <c r="V27" s="53">
        <f t="shared" si="4"/>
        <v>0</v>
      </c>
      <c r="W27" s="52"/>
      <c r="Z27" s="29"/>
    </row>
    <row r="28" spans="1:26" ht="32.1" customHeight="1" x14ac:dyDescent="0.25">
      <c r="A28" s="185"/>
      <c r="B28" s="267"/>
      <c r="C28" s="268"/>
      <c r="D28" s="269"/>
      <c r="E28" s="270"/>
      <c r="F28" s="271"/>
      <c r="G28" s="271"/>
      <c r="H28" s="271"/>
      <c r="I28" s="271"/>
      <c r="J28" s="271"/>
      <c r="K28" s="272"/>
      <c r="L28" s="38"/>
      <c r="M28" s="39"/>
      <c r="N28" s="84"/>
      <c r="O28" s="56"/>
      <c r="P28" s="40" t="str">
        <f t="shared" si="0"/>
        <v/>
      </c>
      <c r="Q28" s="154">
        <f t="shared" si="2"/>
        <v>0</v>
      </c>
      <c r="R28" s="166">
        <f t="shared" si="3"/>
        <v>0</v>
      </c>
      <c r="S28" s="185"/>
      <c r="T28" s="52"/>
      <c r="U28" s="52"/>
      <c r="V28" s="53">
        <f t="shared" si="4"/>
        <v>0</v>
      </c>
      <c r="W28" s="52"/>
    </row>
    <row r="29" spans="1:26" ht="32.1" customHeight="1" x14ac:dyDescent="0.25">
      <c r="A29" s="185"/>
      <c r="B29" s="267"/>
      <c r="C29" s="268"/>
      <c r="D29" s="269"/>
      <c r="E29" s="270"/>
      <c r="F29" s="271"/>
      <c r="G29" s="271"/>
      <c r="H29" s="271"/>
      <c r="I29" s="271"/>
      <c r="J29" s="271"/>
      <c r="K29" s="272"/>
      <c r="L29" s="38"/>
      <c r="M29" s="39"/>
      <c r="N29" s="84"/>
      <c r="O29" s="56"/>
      <c r="P29" s="40" t="str">
        <f t="shared" si="0"/>
        <v/>
      </c>
      <c r="Q29" s="154">
        <f t="shared" si="2"/>
        <v>0</v>
      </c>
      <c r="R29" s="166">
        <f t="shared" si="3"/>
        <v>0</v>
      </c>
      <c r="S29" s="185"/>
      <c r="T29" s="52"/>
      <c r="U29" s="52" t="s">
        <v>18</v>
      </c>
      <c r="V29" s="53">
        <f t="shared" si="4"/>
        <v>0</v>
      </c>
      <c r="W29" s="52"/>
      <c r="Z29" s="29"/>
    </row>
    <row r="30" spans="1:26" ht="32.1" customHeight="1" x14ac:dyDescent="0.25">
      <c r="A30" s="185"/>
      <c r="B30" s="267"/>
      <c r="C30" s="268"/>
      <c r="D30" s="269"/>
      <c r="E30" s="270"/>
      <c r="F30" s="271"/>
      <c r="G30" s="271"/>
      <c r="H30" s="271"/>
      <c r="I30" s="271"/>
      <c r="J30" s="271"/>
      <c r="K30" s="272"/>
      <c r="L30" s="38"/>
      <c r="M30" s="39"/>
      <c r="N30" s="84"/>
      <c r="O30" s="56"/>
      <c r="P30" s="40" t="str">
        <f t="shared" si="0"/>
        <v/>
      </c>
      <c r="Q30" s="154">
        <f t="shared" si="2"/>
        <v>0</v>
      </c>
      <c r="R30" s="166">
        <f t="shared" si="3"/>
        <v>0</v>
      </c>
      <c r="S30" s="185"/>
      <c r="T30" s="52"/>
      <c r="U30" s="52"/>
      <c r="V30" s="53">
        <f t="shared" si="4"/>
        <v>0</v>
      </c>
      <c r="W30" s="52"/>
    </row>
    <row r="31" spans="1:26" ht="32.1" customHeight="1" x14ac:dyDescent="0.25">
      <c r="A31" s="185"/>
      <c r="B31" s="267"/>
      <c r="C31" s="268"/>
      <c r="D31" s="269"/>
      <c r="E31" s="270"/>
      <c r="F31" s="271"/>
      <c r="G31" s="271"/>
      <c r="H31" s="271"/>
      <c r="I31" s="271"/>
      <c r="J31" s="271"/>
      <c r="K31" s="272"/>
      <c r="L31" s="38"/>
      <c r="M31" s="39"/>
      <c r="N31" s="84"/>
      <c r="O31" s="56"/>
      <c r="P31" s="40" t="str">
        <f t="shared" si="0"/>
        <v/>
      </c>
      <c r="Q31" s="154">
        <f t="shared" si="2"/>
        <v>0</v>
      </c>
      <c r="R31" s="166">
        <f t="shared" si="3"/>
        <v>0</v>
      </c>
      <c r="S31" s="185"/>
      <c r="T31" s="52"/>
      <c r="U31" s="52" t="s">
        <v>18</v>
      </c>
      <c r="V31" s="53">
        <f t="shared" si="4"/>
        <v>0</v>
      </c>
      <c r="W31" s="52"/>
      <c r="Z31" s="29"/>
    </row>
    <row r="32" spans="1:26" ht="32.1" customHeight="1" x14ac:dyDescent="0.25">
      <c r="A32" s="185"/>
      <c r="B32" s="267"/>
      <c r="C32" s="268"/>
      <c r="D32" s="269"/>
      <c r="E32" s="270"/>
      <c r="F32" s="271"/>
      <c r="G32" s="271"/>
      <c r="H32" s="271"/>
      <c r="I32" s="271"/>
      <c r="J32" s="271"/>
      <c r="K32" s="272"/>
      <c r="L32" s="38"/>
      <c r="M32" s="39"/>
      <c r="N32" s="84"/>
      <c r="O32" s="56"/>
      <c r="P32" s="40" t="str">
        <f t="shared" si="0"/>
        <v/>
      </c>
      <c r="Q32" s="154">
        <f t="shared" si="2"/>
        <v>0</v>
      </c>
      <c r="R32" s="166">
        <f t="shared" si="3"/>
        <v>0</v>
      </c>
      <c r="S32" s="185"/>
      <c r="T32" s="52"/>
      <c r="U32" s="52"/>
      <c r="V32" s="53">
        <f t="shared" si="4"/>
        <v>0</v>
      </c>
      <c r="W32" s="52"/>
    </row>
    <row r="33" spans="1:26" ht="32.1" customHeight="1" x14ac:dyDescent="0.25">
      <c r="A33" s="185"/>
      <c r="B33" s="267"/>
      <c r="C33" s="268"/>
      <c r="D33" s="269"/>
      <c r="E33" s="270"/>
      <c r="F33" s="271"/>
      <c r="G33" s="271"/>
      <c r="H33" s="271"/>
      <c r="I33" s="271"/>
      <c r="J33" s="271"/>
      <c r="K33" s="272"/>
      <c r="L33" s="38"/>
      <c r="M33" s="39"/>
      <c r="N33" s="84"/>
      <c r="O33" s="56"/>
      <c r="P33" s="40" t="str">
        <f t="shared" si="0"/>
        <v/>
      </c>
      <c r="Q33" s="154">
        <f t="shared" si="2"/>
        <v>0</v>
      </c>
      <c r="R33" s="166">
        <f t="shared" si="3"/>
        <v>0</v>
      </c>
      <c r="S33" s="185"/>
      <c r="T33" s="52"/>
      <c r="U33" s="52"/>
      <c r="V33" s="53">
        <f>Q33+R33</f>
        <v>0</v>
      </c>
      <c r="W33" s="52"/>
    </row>
    <row r="34" spans="1:26" ht="32.1" hidden="1" customHeight="1" x14ac:dyDescent="0.25">
      <c r="A34" s="185"/>
      <c r="B34" s="267"/>
      <c r="C34" s="268"/>
      <c r="D34" s="269"/>
      <c r="E34" s="270"/>
      <c r="F34" s="271"/>
      <c r="G34" s="271"/>
      <c r="H34" s="271"/>
      <c r="I34" s="271"/>
      <c r="J34" s="271"/>
      <c r="K34" s="272"/>
      <c r="L34" s="38"/>
      <c r="M34" s="39"/>
      <c r="N34" s="84"/>
      <c r="O34" s="56"/>
      <c r="P34" s="40" t="str">
        <f t="shared" si="0"/>
        <v/>
      </c>
      <c r="Q34" s="154">
        <f t="shared" si="2"/>
        <v>0</v>
      </c>
      <c r="R34" s="166">
        <f t="shared" si="3"/>
        <v>0</v>
      </c>
      <c r="S34" s="185"/>
      <c r="T34" s="52"/>
      <c r="U34" s="52" t="s">
        <v>18</v>
      </c>
      <c r="V34" s="53">
        <f>Q34+R34</f>
        <v>0</v>
      </c>
      <c r="W34" s="52"/>
      <c r="Z34" s="29"/>
    </row>
    <row r="35" spans="1:26" ht="32.1" hidden="1" customHeight="1" x14ac:dyDescent="0.25">
      <c r="A35" s="185"/>
      <c r="B35" s="267"/>
      <c r="C35" s="268"/>
      <c r="D35" s="269"/>
      <c r="E35" s="270"/>
      <c r="F35" s="271"/>
      <c r="G35" s="271"/>
      <c r="H35" s="271"/>
      <c r="I35" s="271"/>
      <c r="J35" s="271"/>
      <c r="K35" s="272"/>
      <c r="L35" s="38"/>
      <c r="M35" s="39"/>
      <c r="N35" s="84"/>
      <c r="O35" s="56"/>
      <c r="P35" s="40" t="str">
        <f t="shared" si="0"/>
        <v/>
      </c>
      <c r="Q35" s="154">
        <f t="shared" si="2"/>
        <v>0</v>
      </c>
      <c r="R35" s="166">
        <f t="shared" si="3"/>
        <v>0</v>
      </c>
      <c r="S35" s="185"/>
      <c r="T35" s="52"/>
      <c r="U35" s="52"/>
      <c r="V35" s="53">
        <f>Q35+R35</f>
        <v>0</v>
      </c>
      <c r="W35" s="52"/>
    </row>
    <row r="36" spans="1:26" ht="32.1" hidden="1" customHeight="1" x14ac:dyDescent="0.25">
      <c r="A36" s="185"/>
      <c r="B36" s="267"/>
      <c r="C36" s="268"/>
      <c r="D36" s="269"/>
      <c r="E36" s="270"/>
      <c r="F36" s="271"/>
      <c r="G36" s="271"/>
      <c r="H36" s="271"/>
      <c r="I36" s="271"/>
      <c r="J36" s="271"/>
      <c r="K36" s="272"/>
      <c r="L36" s="38"/>
      <c r="M36" s="39"/>
      <c r="N36" s="84"/>
      <c r="O36" s="56"/>
      <c r="P36" s="40" t="str">
        <f t="shared" si="0"/>
        <v/>
      </c>
      <c r="Q36" s="154">
        <f t="shared" si="2"/>
        <v>0</v>
      </c>
      <c r="R36" s="166">
        <f t="shared" si="3"/>
        <v>0</v>
      </c>
      <c r="S36" s="185"/>
      <c r="T36" s="52"/>
      <c r="U36" s="52"/>
      <c r="V36" s="53">
        <f t="shared" si="1"/>
        <v>0</v>
      </c>
      <c r="W36" s="52"/>
    </row>
    <row r="37" spans="1:26" ht="32.1" hidden="1" customHeight="1" x14ac:dyDescent="0.25">
      <c r="A37" s="185"/>
      <c r="B37" s="267"/>
      <c r="C37" s="268"/>
      <c r="D37" s="269"/>
      <c r="E37" s="270"/>
      <c r="F37" s="271"/>
      <c r="G37" s="271"/>
      <c r="H37" s="271"/>
      <c r="I37" s="271"/>
      <c r="J37" s="271"/>
      <c r="K37" s="272"/>
      <c r="L37" s="38"/>
      <c r="M37" s="39"/>
      <c r="N37" s="84"/>
      <c r="O37" s="56"/>
      <c r="P37" s="40" t="str">
        <f t="shared" si="0"/>
        <v/>
      </c>
      <c r="Q37" s="154">
        <f t="shared" si="2"/>
        <v>0</v>
      </c>
      <c r="R37" s="166">
        <f t="shared" si="3"/>
        <v>0</v>
      </c>
      <c r="S37" s="185"/>
      <c r="T37" s="52"/>
      <c r="U37" s="52" t="s">
        <v>18</v>
      </c>
      <c r="V37" s="53">
        <f t="shared" si="1"/>
        <v>0</v>
      </c>
      <c r="W37" s="52"/>
      <c r="Z37" s="29"/>
    </row>
    <row r="38" spans="1:26" ht="32.1" hidden="1" customHeight="1" x14ac:dyDescent="0.25">
      <c r="A38" s="185"/>
      <c r="B38" s="267"/>
      <c r="C38" s="268"/>
      <c r="D38" s="269"/>
      <c r="E38" s="270"/>
      <c r="F38" s="271"/>
      <c r="G38" s="271"/>
      <c r="H38" s="271"/>
      <c r="I38" s="271"/>
      <c r="J38" s="271"/>
      <c r="K38" s="272"/>
      <c r="L38" s="38"/>
      <c r="M38" s="39"/>
      <c r="N38" s="84"/>
      <c r="O38" s="56"/>
      <c r="P38" s="40" t="str">
        <f t="shared" si="0"/>
        <v/>
      </c>
      <c r="Q38" s="154">
        <f t="shared" si="2"/>
        <v>0</v>
      </c>
      <c r="R38" s="166">
        <f t="shared" si="3"/>
        <v>0</v>
      </c>
      <c r="S38" s="185"/>
      <c r="T38" s="52"/>
      <c r="U38" s="52"/>
      <c r="V38" s="53">
        <f t="shared" si="1"/>
        <v>0</v>
      </c>
      <c r="W38" s="52"/>
    </row>
    <row r="39" spans="1:26" ht="32.1" hidden="1" customHeight="1" x14ac:dyDescent="0.25">
      <c r="A39" s="185"/>
      <c r="B39" s="267"/>
      <c r="C39" s="268"/>
      <c r="D39" s="269"/>
      <c r="E39" s="270"/>
      <c r="F39" s="271"/>
      <c r="G39" s="271"/>
      <c r="H39" s="271"/>
      <c r="I39" s="271"/>
      <c r="J39" s="271"/>
      <c r="K39" s="272"/>
      <c r="L39" s="38"/>
      <c r="M39" s="39"/>
      <c r="N39" s="84"/>
      <c r="O39" s="56"/>
      <c r="P39" s="40" t="str">
        <f t="shared" si="0"/>
        <v/>
      </c>
      <c r="Q39" s="154">
        <f t="shared" si="2"/>
        <v>0</v>
      </c>
      <c r="R39" s="166">
        <f t="shared" si="3"/>
        <v>0</v>
      </c>
      <c r="S39" s="185"/>
      <c r="T39" s="52"/>
      <c r="U39" s="52" t="s">
        <v>18</v>
      </c>
      <c r="V39" s="53">
        <f t="shared" si="1"/>
        <v>0</v>
      </c>
      <c r="W39" s="52"/>
      <c r="Z39" s="29"/>
    </row>
    <row r="40" spans="1:26" ht="32.1" hidden="1" customHeight="1" x14ac:dyDescent="0.25">
      <c r="A40" s="185"/>
      <c r="B40" s="267"/>
      <c r="C40" s="268"/>
      <c r="D40" s="269"/>
      <c r="E40" s="270"/>
      <c r="F40" s="271"/>
      <c r="G40" s="271"/>
      <c r="H40" s="271"/>
      <c r="I40" s="271"/>
      <c r="J40" s="271"/>
      <c r="K40" s="272"/>
      <c r="L40" s="38"/>
      <c r="M40" s="39"/>
      <c r="N40" s="84"/>
      <c r="O40" s="56"/>
      <c r="P40" s="40" t="str">
        <f t="shared" si="0"/>
        <v/>
      </c>
      <c r="Q40" s="154">
        <f t="shared" si="2"/>
        <v>0</v>
      </c>
      <c r="R40" s="166">
        <f t="shared" si="3"/>
        <v>0</v>
      </c>
      <c r="S40" s="185"/>
      <c r="T40" s="52"/>
      <c r="U40" s="52"/>
      <c r="V40" s="53">
        <f t="shared" si="1"/>
        <v>0</v>
      </c>
      <c r="W40" s="52"/>
    </row>
    <row r="41" spans="1:26" ht="32.1" hidden="1" customHeight="1" x14ac:dyDescent="0.25">
      <c r="A41" s="185"/>
      <c r="B41" s="267"/>
      <c r="C41" s="268"/>
      <c r="D41" s="269"/>
      <c r="E41" s="270"/>
      <c r="F41" s="271"/>
      <c r="G41" s="271"/>
      <c r="H41" s="271"/>
      <c r="I41" s="271"/>
      <c r="J41" s="271"/>
      <c r="K41" s="272"/>
      <c r="L41" s="38"/>
      <c r="M41" s="39"/>
      <c r="N41" s="84"/>
      <c r="O41" s="56"/>
      <c r="P41" s="40" t="str">
        <f t="shared" si="0"/>
        <v/>
      </c>
      <c r="Q41" s="154">
        <f t="shared" si="2"/>
        <v>0</v>
      </c>
      <c r="R41" s="166">
        <f t="shared" si="3"/>
        <v>0</v>
      </c>
      <c r="S41" s="185"/>
      <c r="T41" s="52"/>
      <c r="U41" s="52" t="s">
        <v>18</v>
      </c>
      <c r="V41" s="53">
        <f t="shared" si="1"/>
        <v>0</v>
      </c>
      <c r="W41" s="52"/>
      <c r="Z41" s="29"/>
    </row>
    <row r="42" spans="1:26" ht="32.1" hidden="1" customHeight="1" x14ac:dyDescent="0.25">
      <c r="A42" s="185"/>
      <c r="B42" s="267"/>
      <c r="C42" s="268"/>
      <c r="D42" s="269"/>
      <c r="E42" s="270"/>
      <c r="F42" s="271"/>
      <c r="G42" s="271"/>
      <c r="H42" s="271"/>
      <c r="I42" s="271"/>
      <c r="J42" s="271"/>
      <c r="K42" s="272"/>
      <c r="L42" s="38"/>
      <c r="M42" s="39"/>
      <c r="N42" s="84"/>
      <c r="O42" s="56"/>
      <c r="P42" s="40" t="str">
        <f t="shared" si="0"/>
        <v/>
      </c>
      <c r="Q42" s="154">
        <f t="shared" si="2"/>
        <v>0</v>
      </c>
      <c r="R42" s="166">
        <f t="shared" si="3"/>
        <v>0</v>
      </c>
      <c r="S42" s="185"/>
      <c r="T42" s="52"/>
      <c r="U42" s="52"/>
      <c r="V42" s="53">
        <f t="shared" si="1"/>
        <v>0</v>
      </c>
      <c r="W42" s="52"/>
    </row>
    <row r="43" spans="1:26" ht="32.1" hidden="1" customHeight="1" x14ac:dyDescent="0.25">
      <c r="A43" s="185"/>
      <c r="B43" s="267"/>
      <c r="C43" s="268"/>
      <c r="D43" s="269"/>
      <c r="E43" s="270"/>
      <c r="F43" s="271"/>
      <c r="G43" s="271"/>
      <c r="H43" s="271"/>
      <c r="I43" s="271"/>
      <c r="J43" s="271"/>
      <c r="K43" s="272"/>
      <c r="L43" s="38"/>
      <c r="M43" s="39"/>
      <c r="N43" s="84"/>
      <c r="O43" s="56"/>
      <c r="P43" s="40" t="str">
        <f t="shared" si="0"/>
        <v/>
      </c>
      <c r="Q43" s="154">
        <f t="shared" si="2"/>
        <v>0</v>
      </c>
      <c r="R43" s="166">
        <f t="shared" si="3"/>
        <v>0</v>
      </c>
      <c r="S43" s="185"/>
      <c r="T43" s="52"/>
      <c r="U43" s="52" t="s">
        <v>18</v>
      </c>
      <c r="V43" s="53">
        <f t="shared" si="1"/>
        <v>0</v>
      </c>
      <c r="W43" s="52"/>
      <c r="Z43" s="29"/>
    </row>
    <row r="44" spans="1:26" ht="32.1" customHeight="1" x14ac:dyDescent="0.25">
      <c r="A44" s="185"/>
      <c r="B44" s="352" t="s">
        <v>14</v>
      </c>
      <c r="C44" s="353"/>
      <c r="D44" s="353"/>
      <c r="E44" s="353"/>
      <c r="F44" s="353"/>
      <c r="G44" s="353"/>
      <c r="H44" s="353"/>
      <c r="I44" s="353"/>
      <c r="J44" s="353"/>
      <c r="K44" s="353"/>
      <c r="L44" s="353"/>
      <c r="M44" s="353"/>
      <c r="N44" s="353"/>
      <c r="O44" s="354"/>
      <c r="P44" s="41">
        <f>SUM(P19:P43)</f>
        <v>0</v>
      </c>
      <c r="Q44" s="167">
        <f>SUM(Q19:Q43)</f>
        <v>0</v>
      </c>
      <c r="R44" s="105">
        <f>ROUND(SUM(R19:R43),0)</f>
        <v>0</v>
      </c>
      <c r="S44" s="185"/>
      <c r="T44" s="52"/>
      <c r="U44" s="52">
        <f>R44+Q44</f>
        <v>0</v>
      </c>
      <c r="V44" s="52"/>
      <c r="W44" s="52"/>
      <c r="X44" s="23">
        <f>R44</f>
        <v>0</v>
      </c>
    </row>
    <row r="45" spans="1:26" ht="32.1" customHeight="1" x14ac:dyDescent="0.25">
      <c r="A45" s="185"/>
      <c r="B45" s="355" t="s">
        <v>19</v>
      </c>
      <c r="C45" s="356"/>
      <c r="D45" s="356"/>
      <c r="E45" s="356"/>
      <c r="F45" s="356"/>
      <c r="G45" s="356"/>
      <c r="H45" s="356"/>
      <c r="I45" s="356"/>
      <c r="J45" s="356"/>
      <c r="K45" s="356"/>
      <c r="L45" s="356"/>
      <c r="M45" s="356"/>
      <c r="N45" s="356"/>
      <c r="O45" s="356"/>
      <c r="P45" s="356"/>
      <c r="Q45" s="356"/>
      <c r="R45" s="357"/>
      <c r="S45" s="185"/>
      <c r="T45" s="52"/>
      <c r="U45" s="52"/>
      <c r="V45" s="52"/>
      <c r="W45" s="52"/>
    </row>
    <row r="46" spans="1:26" ht="32.1" customHeight="1" x14ac:dyDescent="0.25">
      <c r="A46" s="185"/>
      <c r="B46" s="349" t="s">
        <v>5</v>
      </c>
      <c r="C46" s="350"/>
      <c r="D46" s="351" t="s">
        <v>20</v>
      </c>
      <c r="E46" s="349"/>
      <c r="F46" s="350"/>
      <c r="G46" s="350"/>
      <c r="H46" s="350"/>
      <c r="I46" s="350"/>
      <c r="J46" s="350"/>
      <c r="K46" s="351"/>
      <c r="L46" s="204" t="s">
        <v>7</v>
      </c>
      <c r="M46" s="204" t="s">
        <v>8</v>
      </c>
      <c r="N46" s="204" t="s">
        <v>9</v>
      </c>
      <c r="O46" s="204" t="s">
        <v>10</v>
      </c>
      <c r="P46" s="204" t="s">
        <v>11</v>
      </c>
      <c r="Q46" s="204" t="s">
        <v>17</v>
      </c>
      <c r="R46" s="204" t="s">
        <v>13</v>
      </c>
      <c r="S46" s="185"/>
      <c r="T46" s="52"/>
      <c r="U46" s="52"/>
      <c r="V46" s="53"/>
      <c r="W46" s="52"/>
    </row>
    <row r="47" spans="1:26" ht="32.1" customHeight="1" x14ac:dyDescent="0.25">
      <c r="A47" s="185"/>
      <c r="B47" s="267"/>
      <c r="C47" s="268"/>
      <c r="D47" s="269"/>
      <c r="E47" s="270"/>
      <c r="F47" s="271"/>
      <c r="G47" s="271"/>
      <c r="H47" s="271"/>
      <c r="I47" s="271"/>
      <c r="J47" s="271"/>
      <c r="K47" s="272"/>
      <c r="L47" s="38"/>
      <c r="M47" s="39"/>
      <c r="N47" s="84"/>
      <c r="O47" s="56"/>
      <c r="P47" s="40" t="str">
        <f>IF(N47="","",(L47/N47))</f>
        <v/>
      </c>
      <c r="Q47" s="154">
        <f>O47*R47</f>
        <v>0</v>
      </c>
      <c r="R47" s="166">
        <f t="shared" ref="R47:R51" si="5">ROUND(L47*M47,2)</f>
        <v>0</v>
      </c>
      <c r="S47" s="185"/>
      <c r="T47" s="52"/>
      <c r="U47" s="52"/>
      <c r="V47" s="53">
        <f>Q47+R47</f>
        <v>0</v>
      </c>
      <c r="W47" s="52"/>
    </row>
    <row r="48" spans="1:26" ht="32.1" customHeight="1" x14ac:dyDescent="0.25">
      <c r="A48" s="185"/>
      <c r="B48" s="267"/>
      <c r="C48" s="268"/>
      <c r="D48" s="269"/>
      <c r="E48" s="270"/>
      <c r="F48" s="271"/>
      <c r="G48" s="271"/>
      <c r="H48" s="271"/>
      <c r="I48" s="271"/>
      <c r="J48" s="271"/>
      <c r="K48" s="272"/>
      <c r="L48" s="38"/>
      <c r="M48" s="39"/>
      <c r="N48" s="84"/>
      <c r="O48" s="56"/>
      <c r="P48" s="40" t="str">
        <f>IF(N48="","",(L48/N48))</f>
        <v/>
      </c>
      <c r="Q48" s="154">
        <f>O48*R48</f>
        <v>0</v>
      </c>
      <c r="R48" s="166">
        <f t="shared" si="5"/>
        <v>0</v>
      </c>
      <c r="S48" s="185"/>
      <c r="T48" s="52"/>
      <c r="U48" s="52"/>
      <c r="V48" s="53">
        <f>Q48+R48</f>
        <v>0</v>
      </c>
      <c r="W48" s="52"/>
    </row>
    <row r="49" spans="1:24" ht="32.1" customHeight="1" x14ac:dyDescent="0.25">
      <c r="A49" s="185"/>
      <c r="B49" s="267"/>
      <c r="C49" s="268"/>
      <c r="D49" s="269"/>
      <c r="E49" s="270"/>
      <c r="F49" s="271"/>
      <c r="G49" s="271"/>
      <c r="H49" s="271"/>
      <c r="I49" s="271"/>
      <c r="J49" s="271"/>
      <c r="K49" s="272"/>
      <c r="L49" s="42"/>
      <c r="M49" s="43"/>
      <c r="N49" s="83"/>
      <c r="O49" s="56"/>
      <c r="P49" s="40" t="str">
        <f>IF(N49="","",(L49/N49))</f>
        <v/>
      </c>
      <c r="Q49" s="154">
        <f>O49*R49</f>
        <v>0</v>
      </c>
      <c r="R49" s="166">
        <f t="shared" si="5"/>
        <v>0</v>
      </c>
      <c r="S49" s="185"/>
      <c r="T49" s="52"/>
      <c r="U49" s="52"/>
      <c r="V49" s="53">
        <f>Q49+R49</f>
        <v>0</v>
      </c>
      <c r="W49" s="52"/>
    </row>
    <row r="50" spans="1:24" ht="32.1" hidden="1" customHeight="1" x14ac:dyDescent="0.25">
      <c r="A50" s="185"/>
      <c r="B50" s="267"/>
      <c r="C50" s="268"/>
      <c r="D50" s="269"/>
      <c r="E50" s="270"/>
      <c r="F50" s="271"/>
      <c r="G50" s="271"/>
      <c r="H50" s="271"/>
      <c r="I50" s="271"/>
      <c r="J50" s="271"/>
      <c r="K50" s="272"/>
      <c r="L50" s="42"/>
      <c r="M50" s="43"/>
      <c r="N50" s="83"/>
      <c r="O50" s="56"/>
      <c r="P50" s="40" t="str">
        <f>IF(N50="","",(L50/N50))</f>
        <v/>
      </c>
      <c r="Q50" s="154">
        <f>O50*R50</f>
        <v>0</v>
      </c>
      <c r="R50" s="166">
        <f t="shared" si="5"/>
        <v>0</v>
      </c>
      <c r="S50" s="185"/>
      <c r="T50" s="52"/>
      <c r="U50" s="52"/>
      <c r="V50" s="53">
        <f>Q50+R50</f>
        <v>0</v>
      </c>
      <c r="W50" s="52"/>
    </row>
    <row r="51" spans="1:24" ht="32.1" hidden="1" customHeight="1" x14ac:dyDescent="0.25">
      <c r="A51" s="185"/>
      <c r="B51" s="267"/>
      <c r="C51" s="268"/>
      <c r="D51" s="269"/>
      <c r="E51" s="270"/>
      <c r="F51" s="271"/>
      <c r="G51" s="271"/>
      <c r="H51" s="271"/>
      <c r="I51" s="271"/>
      <c r="J51" s="271"/>
      <c r="K51" s="272"/>
      <c r="L51" s="42"/>
      <c r="M51" s="43"/>
      <c r="N51" s="83"/>
      <c r="O51" s="56"/>
      <c r="P51" s="40" t="str">
        <f>IF(N51="","",(L51/N51))</f>
        <v/>
      </c>
      <c r="Q51" s="154">
        <f>O51*R51</f>
        <v>0</v>
      </c>
      <c r="R51" s="166">
        <f t="shared" si="5"/>
        <v>0</v>
      </c>
      <c r="S51" s="185"/>
      <c r="T51" s="52"/>
      <c r="U51" s="52"/>
      <c r="V51" s="53">
        <f>Q51+R51</f>
        <v>0</v>
      </c>
      <c r="W51" s="52"/>
    </row>
    <row r="52" spans="1:24" ht="32.1" customHeight="1" x14ac:dyDescent="0.25">
      <c r="A52" s="185"/>
      <c r="B52" s="352" t="s">
        <v>14</v>
      </c>
      <c r="C52" s="353"/>
      <c r="D52" s="353"/>
      <c r="E52" s="353"/>
      <c r="F52" s="353"/>
      <c r="G52" s="353"/>
      <c r="H52" s="353"/>
      <c r="I52" s="353"/>
      <c r="J52" s="353"/>
      <c r="K52" s="353"/>
      <c r="L52" s="353"/>
      <c r="M52" s="353"/>
      <c r="N52" s="353"/>
      <c r="O52" s="354"/>
      <c r="P52" s="41">
        <f>SUM(P47:P51)</f>
        <v>0</v>
      </c>
      <c r="Q52" s="167">
        <f>SUM(Q47:Q51)</f>
        <v>0</v>
      </c>
      <c r="R52" s="105">
        <f>ROUND(SUM(R47:R51),0)</f>
        <v>0</v>
      </c>
      <c r="S52" s="185"/>
      <c r="T52" s="52"/>
      <c r="U52" s="52">
        <f>R52+Q52</f>
        <v>0</v>
      </c>
      <c r="V52" s="52"/>
      <c r="W52" s="52"/>
      <c r="X52" s="23">
        <f>R52</f>
        <v>0</v>
      </c>
    </row>
    <row r="53" spans="1:24" ht="32.1" customHeight="1" x14ac:dyDescent="0.25">
      <c r="A53" s="185"/>
      <c r="B53" s="355" t="s">
        <v>21</v>
      </c>
      <c r="C53" s="356"/>
      <c r="D53" s="356"/>
      <c r="E53" s="356"/>
      <c r="F53" s="356"/>
      <c r="G53" s="356"/>
      <c r="H53" s="356"/>
      <c r="I53" s="356"/>
      <c r="J53" s="356"/>
      <c r="K53" s="356"/>
      <c r="L53" s="356"/>
      <c r="M53" s="356"/>
      <c r="N53" s="356"/>
      <c r="O53" s="356"/>
      <c r="P53" s="356"/>
      <c r="Q53" s="356"/>
      <c r="R53" s="357"/>
      <c r="S53" s="185"/>
      <c r="T53" s="52"/>
      <c r="U53" s="52"/>
      <c r="V53" s="52"/>
      <c r="W53" s="52"/>
    </row>
    <row r="54" spans="1:24" ht="32.1" customHeight="1" x14ac:dyDescent="0.25">
      <c r="A54" s="185"/>
      <c r="B54" s="349" t="s">
        <v>22</v>
      </c>
      <c r="C54" s="350"/>
      <c r="D54" s="351"/>
      <c r="E54" s="349" t="s">
        <v>23</v>
      </c>
      <c r="F54" s="350"/>
      <c r="G54" s="350"/>
      <c r="H54" s="350"/>
      <c r="I54" s="350"/>
      <c r="J54" s="350"/>
      <c r="K54" s="350"/>
      <c r="L54" s="350"/>
      <c r="M54" s="350"/>
      <c r="N54" s="350"/>
      <c r="O54" s="350"/>
      <c r="P54" s="350"/>
      <c r="Q54" s="351"/>
      <c r="R54" s="204" t="s">
        <v>24</v>
      </c>
      <c r="S54" s="185"/>
      <c r="T54" s="52"/>
      <c r="U54" s="52"/>
      <c r="V54" s="52"/>
      <c r="W54" s="52"/>
    </row>
    <row r="55" spans="1:24" ht="32.1" customHeight="1" x14ac:dyDescent="0.25">
      <c r="A55" s="185"/>
      <c r="B55" s="267" t="s">
        <v>348</v>
      </c>
      <c r="C55" s="268"/>
      <c r="D55" s="269"/>
      <c r="E55" s="270" t="s">
        <v>348</v>
      </c>
      <c r="F55" s="271"/>
      <c r="G55" s="271"/>
      <c r="H55" s="271"/>
      <c r="I55" s="271"/>
      <c r="J55" s="271"/>
      <c r="K55" s="271"/>
      <c r="L55" s="271"/>
      <c r="M55" s="271"/>
      <c r="N55" s="271"/>
      <c r="O55" s="271"/>
      <c r="P55" s="271"/>
      <c r="Q55" s="272"/>
      <c r="R55" s="106"/>
      <c r="S55" s="185"/>
      <c r="T55" s="52"/>
      <c r="U55" s="52"/>
      <c r="V55" s="52"/>
      <c r="W55" s="52"/>
    </row>
    <row r="56" spans="1:24" ht="32.1" customHeight="1" x14ac:dyDescent="0.25">
      <c r="A56" s="185"/>
      <c r="B56" s="267" t="s">
        <v>349</v>
      </c>
      <c r="C56" s="268"/>
      <c r="D56" s="269"/>
      <c r="E56" s="270"/>
      <c r="F56" s="271"/>
      <c r="G56" s="271"/>
      <c r="H56" s="271"/>
      <c r="I56" s="271"/>
      <c r="J56" s="271"/>
      <c r="K56" s="271"/>
      <c r="L56" s="271"/>
      <c r="M56" s="271"/>
      <c r="N56" s="271"/>
      <c r="O56" s="271"/>
      <c r="P56" s="271"/>
      <c r="Q56" s="272"/>
      <c r="R56" s="106"/>
      <c r="S56" s="185"/>
      <c r="T56" s="52"/>
      <c r="U56" s="52"/>
      <c r="V56" s="52"/>
      <c r="W56" s="52"/>
    </row>
    <row r="57" spans="1:24" ht="32.1" customHeight="1" x14ac:dyDescent="0.25">
      <c r="A57" s="185"/>
      <c r="B57" s="358" t="s">
        <v>25</v>
      </c>
      <c r="C57" s="359"/>
      <c r="D57" s="359"/>
      <c r="E57" s="359"/>
      <c r="F57" s="359"/>
      <c r="G57" s="359"/>
      <c r="H57" s="359"/>
      <c r="I57" s="359"/>
      <c r="J57" s="359"/>
      <c r="K57" s="359"/>
      <c r="L57" s="359"/>
      <c r="M57" s="359"/>
      <c r="N57" s="359"/>
      <c r="O57" s="359"/>
      <c r="P57" s="359"/>
      <c r="Q57" s="360"/>
      <c r="R57" s="107">
        <f>ROUND(R55+R56,0)</f>
        <v>0</v>
      </c>
      <c r="S57" s="185"/>
      <c r="T57" s="52"/>
      <c r="U57" s="52"/>
      <c r="V57" s="52"/>
      <c r="W57" s="52"/>
      <c r="X57" s="23">
        <f>R57</f>
        <v>0</v>
      </c>
    </row>
    <row r="58" spans="1:24" ht="32.1" customHeight="1" x14ac:dyDescent="0.25">
      <c r="A58" s="185"/>
      <c r="B58" s="355" t="s">
        <v>26</v>
      </c>
      <c r="C58" s="356"/>
      <c r="D58" s="356"/>
      <c r="E58" s="356"/>
      <c r="F58" s="356"/>
      <c r="G58" s="356"/>
      <c r="H58" s="356"/>
      <c r="I58" s="356"/>
      <c r="J58" s="356"/>
      <c r="K58" s="356"/>
      <c r="L58" s="356"/>
      <c r="M58" s="356"/>
      <c r="N58" s="356"/>
      <c r="O58" s="356"/>
      <c r="P58" s="356"/>
      <c r="Q58" s="356"/>
      <c r="R58" s="357"/>
      <c r="S58" s="185"/>
      <c r="T58" s="52"/>
      <c r="U58" s="52"/>
      <c r="V58" s="52"/>
      <c r="W58" s="52"/>
    </row>
    <row r="59" spans="1:24" ht="32.1" customHeight="1" x14ac:dyDescent="0.25">
      <c r="A59" s="185"/>
      <c r="B59" s="291"/>
      <c r="C59" s="292"/>
      <c r="D59" s="361" t="s">
        <v>27</v>
      </c>
      <c r="E59" s="361"/>
      <c r="F59" s="361"/>
      <c r="G59" s="361"/>
      <c r="H59" s="361"/>
      <c r="I59" s="361"/>
      <c r="J59" s="361"/>
      <c r="K59" s="361"/>
      <c r="L59" s="361"/>
      <c r="M59" s="361"/>
      <c r="N59" s="361"/>
      <c r="O59" s="361"/>
      <c r="P59" s="361"/>
      <c r="Q59" s="362"/>
      <c r="R59" s="204" t="s">
        <v>28</v>
      </c>
      <c r="S59" s="185"/>
      <c r="T59" s="52"/>
      <c r="U59" s="52"/>
      <c r="V59" s="52"/>
      <c r="W59" s="52"/>
    </row>
    <row r="60" spans="1:24" ht="32.1" customHeight="1" x14ac:dyDescent="0.25">
      <c r="A60" s="185"/>
      <c r="B60" s="363" t="s">
        <v>29</v>
      </c>
      <c r="C60" s="364"/>
      <c r="D60" s="365"/>
      <c r="E60" s="270"/>
      <c r="F60" s="271"/>
      <c r="G60" s="271"/>
      <c r="H60" s="271"/>
      <c r="I60" s="271"/>
      <c r="J60" s="271"/>
      <c r="K60" s="271"/>
      <c r="L60" s="271"/>
      <c r="M60" s="271"/>
      <c r="N60" s="271"/>
      <c r="O60" s="271"/>
      <c r="P60" s="271"/>
      <c r="Q60" s="272"/>
      <c r="R60" s="108">
        <f>Q16</f>
        <v>0</v>
      </c>
      <c r="S60" s="185"/>
      <c r="T60" s="52"/>
      <c r="U60" s="52"/>
      <c r="V60" s="52"/>
      <c r="W60" s="52"/>
    </row>
    <row r="61" spans="1:24" ht="32.1" customHeight="1" x14ac:dyDescent="0.25">
      <c r="A61" s="185"/>
      <c r="B61" s="366" t="s">
        <v>30</v>
      </c>
      <c r="C61" s="367"/>
      <c r="D61" s="367"/>
      <c r="E61" s="367"/>
      <c r="F61" s="368"/>
      <c r="G61" s="259"/>
      <c r="H61" s="259"/>
      <c r="I61" s="259"/>
      <c r="J61" s="259"/>
      <c r="K61" s="259"/>
      <c r="L61" s="259"/>
      <c r="M61" s="259"/>
      <c r="N61" s="259"/>
      <c r="O61" s="259"/>
      <c r="P61" s="259"/>
      <c r="Q61" s="260"/>
      <c r="R61" s="109"/>
      <c r="S61" s="185"/>
      <c r="T61" s="52"/>
      <c r="U61" s="52"/>
      <c r="V61" s="52"/>
      <c r="W61" s="52"/>
    </row>
    <row r="62" spans="1:24" ht="32.1" customHeight="1" x14ac:dyDescent="0.25">
      <c r="A62" s="185"/>
      <c r="B62" s="363" t="s">
        <v>31</v>
      </c>
      <c r="C62" s="364"/>
      <c r="D62" s="365"/>
      <c r="E62" s="270"/>
      <c r="F62" s="271"/>
      <c r="G62" s="271"/>
      <c r="H62" s="271"/>
      <c r="I62" s="271"/>
      <c r="J62" s="271"/>
      <c r="K62" s="271"/>
      <c r="L62" s="271"/>
      <c r="M62" s="271"/>
      <c r="N62" s="271"/>
      <c r="O62" s="271"/>
      <c r="P62" s="271"/>
      <c r="Q62" s="272"/>
      <c r="R62" s="110">
        <f>Q44</f>
        <v>0</v>
      </c>
      <c r="S62" s="185"/>
      <c r="T62" s="52"/>
      <c r="U62" s="52"/>
      <c r="V62" s="52"/>
      <c r="W62" s="52"/>
    </row>
    <row r="63" spans="1:24" ht="32.1" customHeight="1" x14ac:dyDescent="0.25">
      <c r="A63" s="185"/>
      <c r="B63" s="366" t="s">
        <v>32</v>
      </c>
      <c r="C63" s="367"/>
      <c r="D63" s="367"/>
      <c r="E63" s="367"/>
      <c r="F63" s="368"/>
      <c r="G63" s="259"/>
      <c r="H63" s="259"/>
      <c r="I63" s="259"/>
      <c r="J63" s="259"/>
      <c r="K63" s="259"/>
      <c r="L63" s="259"/>
      <c r="M63" s="259"/>
      <c r="N63" s="259"/>
      <c r="O63" s="259"/>
      <c r="P63" s="259"/>
      <c r="Q63" s="260"/>
      <c r="R63" s="109"/>
      <c r="S63" s="185"/>
      <c r="T63" s="52"/>
      <c r="U63" s="52"/>
      <c r="V63" s="52"/>
      <c r="W63" s="52"/>
    </row>
    <row r="64" spans="1:24" ht="32.1" customHeight="1" x14ac:dyDescent="0.25">
      <c r="A64" s="185"/>
      <c r="B64" s="363" t="s">
        <v>33</v>
      </c>
      <c r="C64" s="364"/>
      <c r="D64" s="365"/>
      <c r="E64" s="270"/>
      <c r="F64" s="271"/>
      <c r="G64" s="271"/>
      <c r="H64" s="271"/>
      <c r="I64" s="271"/>
      <c r="J64" s="271"/>
      <c r="K64" s="271"/>
      <c r="L64" s="271"/>
      <c r="M64" s="271"/>
      <c r="N64" s="271"/>
      <c r="O64" s="271"/>
      <c r="P64" s="271"/>
      <c r="Q64" s="272"/>
      <c r="R64" s="108">
        <f>Q52</f>
        <v>0</v>
      </c>
      <c r="S64" s="185"/>
      <c r="T64" s="52"/>
      <c r="U64" s="52"/>
      <c r="V64" s="52"/>
      <c r="W64" s="52"/>
    </row>
    <row r="65" spans="1:24" ht="32.1" customHeight="1" x14ac:dyDescent="0.25">
      <c r="A65" s="185"/>
      <c r="B65" s="366" t="s">
        <v>34</v>
      </c>
      <c r="C65" s="367"/>
      <c r="D65" s="367"/>
      <c r="E65" s="367"/>
      <c r="F65" s="368"/>
      <c r="G65" s="259"/>
      <c r="H65" s="259"/>
      <c r="I65" s="259"/>
      <c r="J65" s="259"/>
      <c r="K65" s="259"/>
      <c r="L65" s="259"/>
      <c r="M65" s="259"/>
      <c r="N65" s="259"/>
      <c r="O65" s="259"/>
      <c r="P65" s="259"/>
      <c r="Q65" s="260"/>
      <c r="R65" s="109"/>
      <c r="S65" s="185"/>
      <c r="T65" s="52"/>
      <c r="U65" s="52"/>
      <c r="V65" s="52"/>
      <c r="W65" s="52"/>
    </row>
    <row r="66" spans="1:24" ht="32.1" customHeight="1" x14ac:dyDescent="0.25">
      <c r="A66" s="185"/>
      <c r="B66" s="352" t="s">
        <v>35</v>
      </c>
      <c r="C66" s="353"/>
      <c r="D66" s="353"/>
      <c r="E66" s="353"/>
      <c r="F66" s="353"/>
      <c r="G66" s="353"/>
      <c r="H66" s="353"/>
      <c r="I66" s="353"/>
      <c r="J66" s="353"/>
      <c r="K66" s="353"/>
      <c r="L66" s="353"/>
      <c r="M66" s="353"/>
      <c r="N66" s="353"/>
      <c r="O66" s="353"/>
      <c r="P66" s="353"/>
      <c r="Q66" s="354"/>
      <c r="R66" s="105">
        <f>ROUNDUP(SUM(R60:R65),0)</f>
        <v>0</v>
      </c>
      <c r="S66" s="185"/>
      <c r="T66" s="52"/>
      <c r="U66" s="52"/>
      <c r="V66" s="52"/>
      <c r="W66" s="52"/>
      <c r="X66" s="23">
        <f>R66</f>
        <v>0</v>
      </c>
    </row>
    <row r="67" spans="1:24" ht="32.1" customHeight="1" x14ac:dyDescent="0.25">
      <c r="A67" s="185"/>
      <c r="B67" s="346" t="s">
        <v>36</v>
      </c>
      <c r="C67" s="347"/>
      <c r="D67" s="347"/>
      <c r="E67" s="347"/>
      <c r="F67" s="347"/>
      <c r="G67" s="347"/>
      <c r="H67" s="347"/>
      <c r="I67" s="347"/>
      <c r="J67" s="347"/>
      <c r="K67" s="347"/>
      <c r="L67" s="347"/>
      <c r="M67" s="347"/>
      <c r="N67" s="347"/>
      <c r="O67" s="347"/>
      <c r="P67" s="347"/>
      <c r="Q67" s="347"/>
      <c r="R67" s="348"/>
      <c r="S67" s="185"/>
      <c r="T67" s="52"/>
      <c r="U67" s="52"/>
      <c r="V67" s="52"/>
      <c r="W67" s="52"/>
    </row>
    <row r="68" spans="1:24" ht="32.1" customHeight="1" x14ac:dyDescent="0.25">
      <c r="A68" s="185"/>
      <c r="B68" s="264" t="s">
        <v>38</v>
      </c>
      <c r="C68" s="265"/>
      <c r="D68" s="265"/>
      <c r="E68" s="265"/>
      <c r="F68" s="265"/>
      <c r="G68" s="266"/>
      <c r="H68" s="265" t="s">
        <v>39</v>
      </c>
      <c r="I68" s="265"/>
      <c r="J68" s="265"/>
      <c r="K68" s="265"/>
      <c r="L68" s="265"/>
      <c r="M68" s="265"/>
      <c r="N68" s="265"/>
      <c r="O68" s="266"/>
      <c r="P68" s="17" t="s">
        <v>40</v>
      </c>
      <c r="Q68" s="28" t="s">
        <v>41</v>
      </c>
      <c r="R68" s="28" t="s">
        <v>24</v>
      </c>
      <c r="S68" s="185"/>
      <c r="T68" s="52"/>
      <c r="U68" s="52"/>
      <c r="V68" s="52" t="s">
        <v>42</v>
      </c>
      <c r="W68" s="52" t="s">
        <v>82</v>
      </c>
    </row>
    <row r="69" spans="1:24" ht="32.1" customHeight="1" x14ac:dyDescent="0.25">
      <c r="A69" s="185"/>
      <c r="B69" s="290"/>
      <c r="C69" s="290"/>
      <c r="D69" s="290"/>
      <c r="E69" s="290"/>
      <c r="F69" s="290"/>
      <c r="G69" s="290"/>
      <c r="H69" s="290"/>
      <c r="I69" s="290"/>
      <c r="J69" s="290"/>
      <c r="K69" s="290"/>
      <c r="L69" s="290"/>
      <c r="M69" s="290"/>
      <c r="N69" s="290"/>
      <c r="O69" s="290"/>
      <c r="P69" s="27"/>
      <c r="Q69" s="122"/>
      <c r="R69" s="112">
        <f>ROUND(Q69*P69,2)</f>
        <v>0</v>
      </c>
      <c r="S69" s="185"/>
      <c r="T69" s="52"/>
      <c r="U69" s="53" t="e">
        <f>IF(#REF!="","",IF(B69="","",R69))</f>
        <v>#REF!</v>
      </c>
      <c r="V69" s="53" t="e">
        <f>IF(#REF!="Contractor","",IF(B69="","",B69))</f>
        <v>#REF!</v>
      </c>
      <c r="W69" s="53" t="e">
        <f>IF(#REF!="Contractor",0,R69)</f>
        <v>#REF!</v>
      </c>
    </row>
    <row r="70" spans="1:24" ht="32.1" customHeight="1" x14ac:dyDescent="0.25">
      <c r="A70" s="185"/>
      <c r="B70" s="290"/>
      <c r="C70" s="290"/>
      <c r="D70" s="290"/>
      <c r="E70" s="290"/>
      <c r="F70" s="290"/>
      <c r="G70" s="290"/>
      <c r="H70" s="290"/>
      <c r="I70" s="290"/>
      <c r="J70" s="290"/>
      <c r="K70" s="290"/>
      <c r="L70" s="290"/>
      <c r="M70" s="290"/>
      <c r="N70" s="290"/>
      <c r="O70" s="290"/>
      <c r="P70" s="27"/>
      <c r="Q70" s="122"/>
      <c r="R70" s="112">
        <f t="shared" ref="R70:R73" si="6">ROUND(Q70*P70,2)</f>
        <v>0</v>
      </c>
      <c r="S70" s="185"/>
      <c r="T70" s="52"/>
      <c r="U70" s="53" t="e">
        <f>IF(#REF!="","",IF(B70="","",R70))</f>
        <v>#REF!</v>
      </c>
      <c r="V70" s="53" t="e">
        <f>IF(#REF!="Contractor","",IF(B70="","",B70))</f>
        <v>#REF!</v>
      </c>
      <c r="W70" s="53" t="e">
        <f>IF(#REF!="Contractor",0,R70)</f>
        <v>#REF!</v>
      </c>
    </row>
    <row r="71" spans="1:24" ht="32.1" customHeight="1" x14ac:dyDescent="0.25">
      <c r="A71" s="185"/>
      <c r="B71" s="290"/>
      <c r="C71" s="290"/>
      <c r="D71" s="290"/>
      <c r="E71" s="290"/>
      <c r="F71" s="290"/>
      <c r="G71" s="290"/>
      <c r="H71" s="290"/>
      <c r="I71" s="290"/>
      <c r="J71" s="290"/>
      <c r="K71" s="290"/>
      <c r="L71" s="290"/>
      <c r="M71" s="290"/>
      <c r="N71" s="290"/>
      <c r="O71" s="290"/>
      <c r="P71" s="27"/>
      <c r="Q71" s="122"/>
      <c r="R71" s="112">
        <f t="shared" si="6"/>
        <v>0</v>
      </c>
      <c r="S71" s="185"/>
      <c r="T71" s="52"/>
      <c r="U71" s="53" t="e">
        <f>IF(#REF!="","",IF(B71="","",R71))</f>
        <v>#REF!</v>
      </c>
      <c r="V71" s="53" t="e">
        <f>IF(#REF!="Contractor","",IF(B71="","",B71))</f>
        <v>#REF!</v>
      </c>
      <c r="W71" s="53" t="e">
        <f>IF(#REF!="Contractor",0,R71)</f>
        <v>#REF!</v>
      </c>
    </row>
    <row r="72" spans="1:24" ht="32.1" customHeight="1" x14ac:dyDescent="0.25">
      <c r="A72" s="185"/>
      <c r="B72" s="290"/>
      <c r="C72" s="290"/>
      <c r="D72" s="290"/>
      <c r="E72" s="290"/>
      <c r="F72" s="290"/>
      <c r="G72" s="290"/>
      <c r="H72" s="290"/>
      <c r="I72" s="290"/>
      <c r="J72" s="290"/>
      <c r="K72" s="290"/>
      <c r="L72" s="290"/>
      <c r="M72" s="290"/>
      <c r="N72" s="290"/>
      <c r="O72" s="290"/>
      <c r="P72" s="27"/>
      <c r="Q72" s="122"/>
      <c r="R72" s="112">
        <f t="shared" si="6"/>
        <v>0</v>
      </c>
      <c r="S72" s="185"/>
      <c r="T72" s="52"/>
      <c r="U72" s="53" t="e">
        <f>IF(#REF!="","",IF(B72="","",R72))</f>
        <v>#REF!</v>
      </c>
      <c r="V72" s="53" t="e">
        <f>IF(#REF!="Contractor","",IF(B72="","",B72))</f>
        <v>#REF!</v>
      </c>
      <c r="W72" s="53" t="e">
        <f>IF(#REF!="Contractor",0,R72)</f>
        <v>#REF!</v>
      </c>
    </row>
    <row r="73" spans="1:24" ht="32.1" customHeight="1" x14ac:dyDescent="0.25">
      <c r="A73" s="185"/>
      <c r="B73" s="290"/>
      <c r="C73" s="290"/>
      <c r="D73" s="290"/>
      <c r="E73" s="290"/>
      <c r="F73" s="290"/>
      <c r="G73" s="290"/>
      <c r="H73" s="290"/>
      <c r="I73" s="290"/>
      <c r="J73" s="290"/>
      <c r="K73" s="290"/>
      <c r="L73" s="290"/>
      <c r="M73" s="290"/>
      <c r="N73" s="290"/>
      <c r="O73" s="290"/>
      <c r="P73" s="27"/>
      <c r="Q73" s="122"/>
      <c r="R73" s="112">
        <f t="shared" si="6"/>
        <v>0</v>
      </c>
      <c r="S73" s="185"/>
      <c r="T73" s="52"/>
      <c r="U73" s="53" t="e">
        <f>IF(#REF!="","",IF(B73="","",R73))</f>
        <v>#REF!</v>
      </c>
      <c r="V73" s="53" t="e">
        <f>IF(#REF!="Contractor","",IF(B73="","",B73))</f>
        <v>#REF!</v>
      </c>
      <c r="W73" s="53" t="e">
        <f>IF(#REF!="Contractor",0,R73)</f>
        <v>#REF!</v>
      </c>
    </row>
    <row r="74" spans="1:24" ht="32.1" customHeight="1" x14ac:dyDescent="0.25">
      <c r="A74" s="185"/>
      <c r="B74" s="369" t="s">
        <v>45</v>
      </c>
      <c r="C74" s="370"/>
      <c r="D74" s="370"/>
      <c r="E74" s="370"/>
      <c r="F74" s="370"/>
      <c r="G74" s="370"/>
      <c r="H74" s="370"/>
      <c r="I74" s="370"/>
      <c r="J74" s="370"/>
      <c r="K74" s="370"/>
      <c r="L74" s="370"/>
      <c r="M74" s="370"/>
      <c r="N74" s="370"/>
      <c r="O74" s="370"/>
      <c r="P74" s="370"/>
      <c r="Q74" s="371"/>
      <c r="R74" s="113">
        <f>ROUND(SUM(R69:R73),0)</f>
        <v>0</v>
      </c>
      <c r="S74" s="185"/>
      <c r="T74" s="52"/>
      <c r="U74" s="53" t="e">
        <f>SUM(U69:U73)</f>
        <v>#REF!</v>
      </c>
      <c r="V74" s="52"/>
      <c r="W74" s="52"/>
      <c r="X74" s="23">
        <f>R74</f>
        <v>0</v>
      </c>
    </row>
    <row r="75" spans="1:24" ht="32.1" customHeight="1" x14ac:dyDescent="0.25">
      <c r="A75" s="185"/>
      <c r="B75" s="346" t="s">
        <v>46</v>
      </c>
      <c r="C75" s="347"/>
      <c r="D75" s="347"/>
      <c r="E75" s="347"/>
      <c r="F75" s="347"/>
      <c r="G75" s="347"/>
      <c r="H75" s="347"/>
      <c r="I75" s="347"/>
      <c r="J75" s="347"/>
      <c r="K75" s="347"/>
      <c r="L75" s="347"/>
      <c r="M75" s="347"/>
      <c r="N75" s="347"/>
      <c r="O75" s="347"/>
      <c r="P75" s="347"/>
      <c r="Q75" s="347"/>
      <c r="R75" s="348"/>
      <c r="S75" s="185"/>
      <c r="T75" s="52"/>
      <c r="U75" s="52"/>
      <c r="V75" s="52"/>
      <c r="W75" s="52"/>
    </row>
    <row r="76" spans="1:24" ht="32.1" customHeight="1" x14ac:dyDescent="0.25">
      <c r="A76" s="185"/>
      <c r="B76" s="372" t="s">
        <v>47</v>
      </c>
      <c r="C76" s="373"/>
      <c r="D76" s="374"/>
      <c r="E76" s="372" t="s">
        <v>48</v>
      </c>
      <c r="F76" s="373"/>
      <c r="G76" s="373"/>
      <c r="H76" s="373"/>
      <c r="I76" s="373"/>
      <c r="J76" s="373"/>
      <c r="K76" s="373"/>
      <c r="L76" s="373"/>
      <c r="M76" s="373"/>
      <c r="N76" s="373"/>
      <c r="O76" s="373"/>
      <c r="P76" s="373"/>
      <c r="Q76" s="374"/>
      <c r="R76" s="204" t="s">
        <v>24</v>
      </c>
      <c r="S76" s="185"/>
      <c r="T76" s="52"/>
      <c r="U76" s="52"/>
      <c r="V76" s="52"/>
      <c r="W76" s="52"/>
    </row>
    <row r="77" spans="1:24" ht="32.1" customHeight="1" x14ac:dyDescent="0.25">
      <c r="A77" s="185"/>
      <c r="B77" s="282"/>
      <c r="C77" s="282"/>
      <c r="D77" s="282"/>
      <c r="E77" s="283" t="str">
        <f>IF(B77="","Select Supply Category in Column B","")</f>
        <v>Select Supply Category in Column B</v>
      </c>
      <c r="F77" s="283"/>
      <c r="G77" s="283"/>
      <c r="H77" s="283"/>
      <c r="I77" s="283"/>
      <c r="J77" s="283"/>
      <c r="K77" s="283"/>
      <c r="L77" s="283"/>
      <c r="M77" s="283"/>
      <c r="N77" s="283"/>
      <c r="O77" s="283"/>
      <c r="P77" s="283"/>
      <c r="Q77" s="283"/>
      <c r="R77" s="103"/>
      <c r="S77" s="185"/>
      <c r="T77" s="52"/>
      <c r="U77" s="52"/>
      <c r="V77" s="52"/>
      <c r="W77" s="52"/>
    </row>
    <row r="78" spans="1:24" ht="32.1" customHeight="1" x14ac:dyDescent="0.25">
      <c r="A78" s="185"/>
      <c r="B78" s="282"/>
      <c r="C78" s="282"/>
      <c r="D78" s="282"/>
      <c r="E78" s="283" t="str">
        <f t="shared" ref="E78:E82" si="7">IF(B78="","Select Supply Category in Column B","")</f>
        <v>Select Supply Category in Column B</v>
      </c>
      <c r="F78" s="283"/>
      <c r="G78" s="283"/>
      <c r="H78" s="283"/>
      <c r="I78" s="283"/>
      <c r="J78" s="283"/>
      <c r="K78" s="283"/>
      <c r="L78" s="283"/>
      <c r="M78" s="283"/>
      <c r="N78" s="283"/>
      <c r="O78" s="283"/>
      <c r="P78" s="283"/>
      <c r="Q78" s="283"/>
      <c r="R78" s="103"/>
      <c r="S78" s="185"/>
      <c r="T78" s="52"/>
      <c r="U78" s="52"/>
      <c r="V78" s="52"/>
      <c r="W78" s="52"/>
    </row>
    <row r="79" spans="1:24" ht="32.1" customHeight="1" x14ac:dyDescent="0.25">
      <c r="A79" s="185"/>
      <c r="B79" s="282"/>
      <c r="C79" s="282"/>
      <c r="D79" s="282"/>
      <c r="E79" s="283" t="str">
        <f t="shared" si="7"/>
        <v>Select Supply Category in Column B</v>
      </c>
      <c r="F79" s="283"/>
      <c r="G79" s="283"/>
      <c r="H79" s="283"/>
      <c r="I79" s="283"/>
      <c r="J79" s="283"/>
      <c r="K79" s="283"/>
      <c r="L79" s="283"/>
      <c r="M79" s="283"/>
      <c r="N79" s="283"/>
      <c r="O79" s="283"/>
      <c r="P79" s="283"/>
      <c r="Q79" s="283"/>
      <c r="R79" s="103"/>
      <c r="S79" s="185"/>
      <c r="T79" s="52"/>
      <c r="U79" s="52"/>
      <c r="V79" s="52"/>
      <c r="W79" s="52"/>
    </row>
    <row r="80" spans="1:24" ht="32.1" customHeight="1" x14ac:dyDescent="0.25">
      <c r="A80" s="185"/>
      <c r="B80" s="282"/>
      <c r="C80" s="282"/>
      <c r="D80" s="282"/>
      <c r="E80" s="283" t="str">
        <f t="shared" si="7"/>
        <v>Select Supply Category in Column B</v>
      </c>
      <c r="F80" s="283"/>
      <c r="G80" s="283"/>
      <c r="H80" s="283"/>
      <c r="I80" s="283"/>
      <c r="J80" s="283"/>
      <c r="K80" s="283"/>
      <c r="L80" s="283"/>
      <c r="M80" s="283"/>
      <c r="N80" s="283"/>
      <c r="O80" s="283"/>
      <c r="P80" s="283"/>
      <c r="Q80" s="283"/>
      <c r="R80" s="103"/>
      <c r="S80" s="185"/>
      <c r="T80" s="52"/>
      <c r="U80" s="52"/>
      <c r="V80" s="52"/>
      <c r="W80" s="52"/>
    </row>
    <row r="81" spans="1:24" ht="32.1" customHeight="1" x14ac:dyDescent="0.25">
      <c r="A81" s="185"/>
      <c r="B81" s="282"/>
      <c r="C81" s="282"/>
      <c r="D81" s="282"/>
      <c r="E81" s="283" t="str">
        <f t="shared" si="7"/>
        <v>Select Supply Category in Column B</v>
      </c>
      <c r="F81" s="283"/>
      <c r="G81" s="283"/>
      <c r="H81" s="283"/>
      <c r="I81" s="283"/>
      <c r="J81" s="283"/>
      <c r="K81" s="283"/>
      <c r="L81" s="283"/>
      <c r="M81" s="283"/>
      <c r="N81" s="283"/>
      <c r="O81" s="283"/>
      <c r="P81" s="283"/>
      <c r="Q81" s="283"/>
      <c r="R81" s="103"/>
      <c r="S81" s="185"/>
      <c r="T81" s="52"/>
      <c r="U81" s="52"/>
      <c r="V81" s="52"/>
      <c r="W81" s="52"/>
    </row>
    <row r="82" spans="1:24" ht="32.1" customHeight="1" x14ac:dyDescent="0.25">
      <c r="A82" s="185"/>
      <c r="B82" s="282"/>
      <c r="C82" s="282"/>
      <c r="D82" s="282"/>
      <c r="E82" s="283" t="str">
        <f t="shared" si="7"/>
        <v>Select Supply Category in Column B</v>
      </c>
      <c r="F82" s="283"/>
      <c r="G82" s="283"/>
      <c r="H82" s="283"/>
      <c r="I82" s="283"/>
      <c r="J82" s="283"/>
      <c r="K82" s="283"/>
      <c r="L82" s="283"/>
      <c r="M82" s="283"/>
      <c r="N82" s="283"/>
      <c r="O82" s="283"/>
      <c r="P82" s="283"/>
      <c r="Q82" s="283"/>
      <c r="R82" s="103"/>
      <c r="S82" s="185"/>
      <c r="T82" s="52"/>
      <c r="U82" s="52"/>
      <c r="V82" s="52"/>
      <c r="W82" s="52"/>
    </row>
    <row r="83" spans="1:24" ht="32.1" customHeight="1" x14ac:dyDescent="0.25">
      <c r="A83" s="185"/>
      <c r="B83" s="352" t="s">
        <v>49</v>
      </c>
      <c r="C83" s="353"/>
      <c r="D83" s="353"/>
      <c r="E83" s="353"/>
      <c r="F83" s="353"/>
      <c r="G83" s="353"/>
      <c r="H83" s="353"/>
      <c r="I83" s="353"/>
      <c r="J83" s="353"/>
      <c r="K83" s="353"/>
      <c r="L83" s="353"/>
      <c r="M83" s="353"/>
      <c r="N83" s="353"/>
      <c r="O83" s="353"/>
      <c r="P83" s="353"/>
      <c r="Q83" s="354"/>
      <c r="R83" s="102">
        <f>ROUND(SUM(R77:R82),0)</f>
        <v>0</v>
      </c>
      <c r="S83" s="185"/>
      <c r="T83" s="52"/>
      <c r="U83" s="52"/>
      <c r="V83" s="52"/>
      <c r="W83" s="52"/>
      <c r="X83" s="23">
        <f>R83</f>
        <v>0</v>
      </c>
    </row>
    <row r="84" spans="1:24" ht="32.1" customHeight="1" x14ac:dyDescent="0.25">
      <c r="A84" s="185"/>
      <c r="B84" s="355" t="s">
        <v>50</v>
      </c>
      <c r="C84" s="356"/>
      <c r="D84" s="356"/>
      <c r="E84" s="356"/>
      <c r="F84" s="356"/>
      <c r="G84" s="356"/>
      <c r="H84" s="356"/>
      <c r="I84" s="356"/>
      <c r="J84" s="356"/>
      <c r="K84" s="356"/>
      <c r="L84" s="356"/>
      <c r="M84" s="356"/>
      <c r="N84" s="356"/>
      <c r="O84" s="356"/>
      <c r="P84" s="356"/>
      <c r="Q84" s="356"/>
      <c r="R84" s="357"/>
      <c r="S84" s="185"/>
      <c r="T84" s="52"/>
      <c r="U84" s="52"/>
      <c r="V84" s="52"/>
      <c r="W84" s="52"/>
    </row>
    <row r="85" spans="1:24" ht="32.1" customHeight="1" x14ac:dyDescent="0.25">
      <c r="A85" s="185"/>
      <c r="B85" s="375" t="s">
        <v>47</v>
      </c>
      <c r="C85" s="376"/>
      <c r="D85" s="377"/>
      <c r="E85" s="378" t="s">
        <v>51</v>
      </c>
      <c r="F85" s="378"/>
      <c r="G85" s="378"/>
      <c r="H85" s="375" t="s">
        <v>52</v>
      </c>
      <c r="I85" s="376"/>
      <c r="J85" s="376"/>
      <c r="K85" s="376"/>
      <c r="L85" s="376"/>
      <c r="M85" s="376"/>
      <c r="N85" s="376"/>
      <c r="O85" s="377"/>
      <c r="P85" s="202" t="s">
        <v>53</v>
      </c>
      <c r="Q85" s="202" t="s">
        <v>54</v>
      </c>
      <c r="R85" s="203" t="s">
        <v>28</v>
      </c>
      <c r="S85" s="185"/>
      <c r="T85" s="52"/>
      <c r="U85" s="52"/>
      <c r="V85" s="52"/>
      <c r="W85" s="52"/>
    </row>
    <row r="86" spans="1:24" ht="32.1" customHeight="1" x14ac:dyDescent="0.25">
      <c r="A86" s="185"/>
      <c r="B86" s="334"/>
      <c r="C86" s="335"/>
      <c r="D86" s="336"/>
      <c r="E86" s="284" t="str">
        <f>IF(B86="","Select Category in Column B","")</f>
        <v>Select Category in Column B</v>
      </c>
      <c r="F86" s="285"/>
      <c r="G86" s="286"/>
      <c r="H86" s="284" t="str">
        <f>IF(B86="","Select Category in Column B","")</f>
        <v>Select Category in Column B</v>
      </c>
      <c r="I86" s="285"/>
      <c r="J86" s="285"/>
      <c r="K86" s="285"/>
      <c r="L86" s="285"/>
      <c r="M86" s="285"/>
      <c r="N86" s="285"/>
      <c r="O86" s="286"/>
      <c r="P86" s="120"/>
      <c r="Q86" s="114"/>
      <c r="R86" s="169">
        <f>ROUND(Q86*P86,2)</f>
        <v>0</v>
      </c>
      <c r="S86" s="185"/>
      <c r="T86" s="52"/>
      <c r="U86" s="53">
        <f>IF(OR(B86='DROP-DOWNS'!$S$18,B86='DROP-DOWNS'!$S$19,B86='DROP-DOWNS'!$S$20,B86='DROP-DOWNS'!$S$21),R86,0)</f>
        <v>0</v>
      </c>
      <c r="V86" s="50"/>
      <c r="W86" s="52"/>
    </row>
    <row r="87" spans="1:24" ht="32.1" customHeight="1" x14ac:dyDescent="0.25">
      <c r="A87" s="185"/>
      <c r="B87" s="334"/>
      <c r="C87" s="335"/>
      <c r="D87" s="336"/>
      <c r="E87" s="284" t="str">
        <f t="shared" ref="E87:E92" si="8">IF(B87="","Select Category in Column B","")</f>
        <v>Select Category in Column B</v>
      </c>
      <c r="F87" s="285"/>
      <c r="G87" s="286"/>
      <c r="H87" s="284" t="str">
        <f t="shared" ref="H87:H92" si="9">IF(B87="","Select Category in Column B","")</f>
        <v>Select Category in Column B</v>
      </c>
      <c r="I87" s="285"/>
      <c r="J87" s="285"/>
      <c r="K87" s="285"/>
      <c r="L87" s="285"/>
      <c r="M87" s="285"/>
      <c r="N87" s="285"/>
      <c r="O87" s="286"/>
      <c r="P87" s="120"/>
      <c r="Q87" s="114"/>
      <c r="R87" s="169">
        <f t="shared" ref="R87:R92" si="10">ROUND(Q87*P87,2)</f>
        <v>0</v>
      </c>
      <c r="S87" s="185"/>
      <c r="T87" s="52"/>
      <c r="U87" s="53">
        <f>IF(OR(B87='DROP-DOWNS'!$S$18,B87='DROP-DOWNS'!$S$19,B87='DROP-DOWNS'!$S$20,B87='DROP-DOWNS'!$S$21),R87,0)</f>
        <v>0</v>
      </c>
      <c r="V87" s="50"/>
      <c r="W87" s="52"/>
    </row>
    <row r="88" spans="1:24" ht="32.1" customHeight="1" x14ac:dyDescent="0.25">
      <c r="A88" s="185"/>
      <c r="B88" s="334"/>
      <c r="C88" s="335"/>
      <c r="D88" s="336"/>
      <c r="E88" s="284" t="str">
        <f t="shared" si="8"/>
        <v>Select Category in Column B</v>
      </c>
      <c r="F88" s="285"/>
      <c r="G88" s="286"/>
      <c r="H88" s="284" t="str">
        <f t="shared" si="9"/>
        <v>Select Category in Column B</v>
      </c>
      <c r="I88" s="285"/>
      <c r="J88" s="285"/>
      <c r="K88" s="285"/>
      <c r="L88" s="285"/>
      <c r="M88" s="285"/>
      <c r="N88" s="285"/>
      <c r="O88" s="286"/>
      <c r="P88" s="120"/>
      <c r="Q88" s="114"/>
      <c r="R88" s="169">
        <f t="shared" si="10"/>
        <v>0</v>
      </c>
      <c r="S88" s="185"/>
      <c r="T88" s="52"/>
      <c r="U88" s="53">
        <f>IF(OR(B88='DROP-DOWNS'!$S$18,B88='DROP-DOWNS'!$S$19,B88='DROP-DOWNS'!$S$20,B88='DROP-DOWNS'!$S$21),R88,0)</f>
        <v>0</v>
      </c>
      <c r="V88" s="50"/>
      <c r="W88" s="52"/>
    </row>
    <row r="89" spans="1:24" ht="32.1" customHeight="1" x14ac:dyDescent="0.25">
      <c r="A89" s="185"/>
      <c r="B89" s="334"/>
      <c r="C89" s="335"/>
      <c r="D89" s="336"/>
      <c r="E89" s="284" t="str">
        <f t="shared" si="8"/>
        <v>Select Category in Column B</v>
      </c>
      <c r="F89" s="285"/>
      <c r="G89" s="286"/>
      <c r="H89" s="284" t="str">
        <f t="shared" si="9"/>
        <v>Select Category in Column B</v>
      </c>
      <c r="I89" s="285"/>
      <c r="J89" s="285"/>
      <c r="K89" s="285"/>
      <c r="L89" s="285"/>
      <c r="M89" s="285"/>
      <c r="N89" s="285"/>
      <c r="O89" s="286"/>
      <c r="P89" s="120"/>
      <c r="Q89" s="114"/>
      <c r="R89" s="169">
        <f t="shared" si="10"/>
        <v>0</v>
      </c>
      <c r="S89" s="185"/>
      <c r="T89" s="52"/>
      <c r="U89" s="53">
        <f>IF(OR(B89='DROP-DOWNS'!$S$18,B89='DROP-DOWNS'!$S$19,B89='DROP-DOWNS'!$S$20,B89='DROP-DOWNS'!$S$21),R89,0)</f>
        <v>0</v>
      </c>
      <c r="V89" s="50"/>
      <c r="W89" s="52"/>
    </row>
    <row r="90" spans="1:24" ht="32.1" customHeight="1" x14ac:dyDescent="0.25">
      <c r="A90" s="185"/>
      <c r="B90" s="334"/>
      <c r="C90" s="335"/>
      <c r="D90" s="336"/>
      <c r="E90" s="284" t="str">
        <f t="shared" si="8"/>
        <v>Select Category in Column B</v>
      </c>
      <c r="F90" s="285"/>
      <c r="G90" s="286"/>
      <c r="H90" s="284" t="str">
        <f t="shared" si="9"/>
        <v>Select Category in Column B</v>
      </c>
      <c r="I90" s="285"/>
      <c r="J90" s="285"/>
      <c r="K90" s="285"/>
      <c r="L90" s="285"/>
      <c r="M90" s="285"/>
      <c r="N90" s="285"/>
      <c r="O90" s="286"/>
      <c r="P90" s="121"/>
      <c r="Q90" s="114"/>
      <c r="R90" s="169">
        <f t="shared" si="10"/>
        <v>0</v>
      </c>
      <c r="S90" s="185"/>
      <c r="T90" s="52"/>
      <c r="U90" s="53">
        <f>IF(OR(B90='DROP-DOWNS'!S18,B90='DROP-DOWNS'!S19,B90='DROP-DOWNS'!S20,B90='DROP-DOWNS'!S21),R90,0)</f>
        <v>0</v>
      </c>
      <c r="V90" s="50"/>
      <c r="W90" s="52"/>
    </row>
    <row r="91" spans="1:24" ht="32.1" customHeight="1" x14ac:dyDescent="0.25">
      <c r="A91" s="185"/>
      <c r="B91" s="334"/>
      <c r="C91" s="335"/>
      <c r="D91" s="336"/>
      <c r="E91" s="284" t="str">
        <f t="shared" si="8"/>
        <v>Select Category in Column B</v>
      </c>
      <c r="F91" s="285"/>
      <c r="G91" s="286"/>
      <c r="H91" s="284" t="str">
        <f t="shared" si="9"/>
        <v>Select Category in Column B</v>
      </c>
      <c r="I91" s="285"/>
      <c r="J91" s="285"/>
      <c r="K91" s="285"/>
      <c r="L91" s="285"/>
      <c r="M91" s="285"/>
      <c r="N91" s="285"/>
      <c r="O91" s="286"/>
      <c r="P91" s="121"/>
      <c r="Q91" s="114"/>
      <c r="R91" s="169">
        <f t="shared" si="10"/>
        <v>0</v>
      </c>
      <c r="S91" s="185"/>
      <c r="T91" s="52"/>
      <c r="U91" s="53">
        <f>IF(OR(B91='DROP-DOWNS'!S18,B91='DROP-DOWNS'!S19,B91='DROP-DOWNS'!S20,B91='DROP-DOWNS'!S21),R91,0)</f>
        <v>0</v>
      </c>
      <c r="V91" s="50"/>
      <c r="W91" s="52"/>
    </row>
    <row r="92" spans="1:24" ht="32.1" customHeight="1" x14ac:dyDescent="0.25">
      <c r="A92" s="185"/>
      <c r="B92" s="334"/>
      <c r="C92" s="335"/>
      <c r="D92" s="336" t="str">
        <f>IF(B92="","Select Travel Category in Column B.",0)</f>
        <v>Select Travel Category in Column B.</v>
      </c>
      <c r="E92" s="284" t="str">
        <f t="shared" si="8"/>
        <v>Select Category in Column B</v>
      </c>
      <c r="F92" s="285"/>
      <c r="G92" s="286"/>
      <c r="H92" s="284" t="str">
        <f t="shared" si="9"/>
        <v>Select Category in Column B</v>
      </c>
      <c r="I92" s="285"/>
      <c r="J92" s="285"/>
      <c r="K92" s="285"/>
      <c r="L92" s="285"/>
      <c r="M92" s="285"/>
      <c r="N92" s="285"/>
      <c r="O92" s="286"/>
      <c r="P92" s="121"/>
      <c r="Q92" s="114"/>
      <c r="R92" s="169">
        <f t="shared" si="10"/>
        <v>0</v>
      </c>
      <c r="S92" s="185"/>
      <c r="T92" s="52"/>
      <c r="U92" s="53">
        <f>IF(OR(B92='DROP-DOWNS'!S18,B92='DROP-DOWNS'!S19,B92='DROP-DOWNS'!S20,B92='DROP-DOWNS'!S21),R92,0)</f>
        <v>0</v>
      </c>
      <c r="V92" s="50"/>
      <c r="W92" s="52"/>
    </row>
    <row r="93" spans="1:24" ht="32.1" customHeight="1" x14ac:dyDescent="0.25">
      <c r="A93" s="185"/>
      <c r="B93" s="352" t="s">
        <v>55</v>
      </c>
      <c r="C93" s="353"/>
      <c r="D93" s="353"/>
      <c r="E93" s="353"/>
      <c r="F93" s="353"/>
      <c r="G93" s="353"/>
      <c r="H93" s="353"/>
      <c r="I93" s="353"/>
      <c r="J93" s="353"/>
      <c r="K93" s="353"/>
      <c r="L93" s="353"/>
      <c r="M93" s="353"/>
      <c r="N93" s="353"/>
      <c r="O93" s="353"/>
      <c r="P93" s="353"/>
      <c r="Q93" s="354"/>
      <c r="R93" s="102">
        <f>ROUND(SUM(R86:R92),0)</f>
        <v>0</v>
      </c>
      <c r="S93" s="185"/>
      <c r="T93" s="52"/>
      <c r="U93" s="44">
        <f>SUM(U86:U92)</f>
        <v>0</v>
      </c>
      <c r="V93" s="50"/>
      <c r="W93" s="52"/>
      <c r="X93" s="23">
        <f>R93</f>
        <v>0</v>
      </c>
    </row>
    <row r="94" spans="1:24" ht="31.5" customHeight="1" x14ac:dyDescent="0.25">
      <c r="A94" s="185"/>
      <c r="B94" s="355" t="s">
        <v>56</v>
      </c>
      <c r="C94" s="356"/>
      <c r="D94" s="356"/>
      <c r="E94" s="356"/>
      <c r="F94" s="356"/>
      <c r="G94" s="356"/>
      <c r="H94" s="356"/>
      <c r="I94" s="356"/>
      <c r="J94" s="356"/>
      <c r="K94" s="356"/>
      <c r="L94" s="356"/>
      <c r="M94" s="356"/>
      <c r="N94" s="356"/>
      <c r="O94" s="356"/>
      <c r="P94" s="356"/>
      <c r="Q94" s="356"/>
      <c r="R94" s="357"/>
      <c r="S94" s="185"/>
      <c r="T94" s="52"/>
      <c r="U94" s="52"/>
      <c r="V94" s="50"/>
      <c r="W94" s="52"/>
    </row>
    <row r="95" spans="1:24" ht="32.1" customHeight="1" x14ac:dyDescent="0.25">
      <c r="A95" s="185"/>
      <c r="B95" s="380" t="s">
        <v>57</v>
      </c>
      <c r="C95" s="381"/>
      <c r="D95" s="382"/>
      <c r="E95" s="380" t="s">
        <v>58</v>
      </c>
      <c r="F95" s="381"/>
      <c r="G95" s="381"/>
      <c r="H95" s="381"/>
      <c r="I95" s="381"/>
      <c r="J95" s="381"/>
      <c r="K95" s="381"/>
      <c r="L95" s="381"/>
      <c r="M95" s="381"/>
      <c r="N95" s="381"/>
      <c r="O95" s="381"/>
      <c r="P95" s="381"/>
      <c r="Q95" s="381"/>
      <c r="R95" s="382"/>
      <c r="S95" s="185"/>
      <c r="T95" s="52"/>
      <c r="U95" s="52"/>
      <c r="V95" s="50"/>
      <c r="W95" s="52"/>
    </row>
    <row r="96" spans="1:24" ht="32.1" customHeight="1" x14ac:dyDescent="0.25">
      <c r="A96" s="185"/>
      <c r="B96" s="282"/>
      <c r="C96" s="282"/>
      <c r="D96" s="282"/>
      <c r="E96" s="283" t="str">
        <f>IF(B96="","Select Category in Column B","")</f>
        <v>Select Category in Column B</v>
      </c>
      <c r="F96" s="283"/>
      <c r="G96" s="283"/>
      <c r="H96" s="283"/>
      <c r="I96" s="283"/>
      <c r="J96" s="283"/>
      <c r="K96" s="283"/>
      <c r="L96" s="283"/>
      <c r="M96" s="283"/>
      <c r="N96" s="283"/>
      <c r="O96" s="283"/>
      <c r="P96" s="283"/>
      <c r="Q96" s="283"/>
      <c r="R96" s="115"/>
      <c r="S96" s="185"/>
      <c r="T96" s="52"/>
      <c r="U96" s="52"/>
      <c r="V96" s="50"/>
      <c r="W96" s="52"/>
    </row>
    <row r="97" spans="1:24" ht="32.1" customHeight="1" x14ac:dyDescent="0.25">
      <c r="A97" s="185"/>
      <c r="B97" s="282"/>
      <c r="C97" s="282"/>
      <c r="D97" s="282"/>
      <c r="E97" s="283" t="str">
        <f t="shared" ref="E97:E101" si="11">IF(B97="","Select Category in Column B","")</f>
        <v>Select Category in Column B</v>
      </c>
      <c r="F97" s="283"/>
      <c r="G97" s="283"/>
      <c r="H97" s="283"/>
      <c r="I97" s="283"/>
      <c r="J97" s="283"/>
      <c r="K97" s="283"/>
      <c r="L97" s="283"/>
      <c r="M97" s="283"/>
      <c r="N97" s="283"/>
      <c r="O97" s="283"/>
      <c r="P97" s="283"/>
      <c r="Q97" s="283"/>
      <c r="R97" s="115"/>
      <c r="S97" s="185"/>
      <c r="T97" s="52"/>
      <c r="U97" s="52"/>
      <c r="V97" s="50"/>
      <c r="W97" s="52"/>
    </row>
    <row r="98" spans="1:24" ht="32.1" customHeight="1" x14ac:dyDescent="0.25">
      <c r="A98" s="185"/>
      <c r="B98" s="282"/>
      <c r="C98" s="282"/>
      <c r="D98" s="282"/>
      <c r="E98" s="283" t="str">
        <f t="shared" si="11"/>
        <v>Select Category in Column B</v>
      </c>
      <c r="F98" s="283"/>
      <c r="G98" s="283"/>
      <c r="H98" s="283"/>
      <c r="I98" s="283"/>
      <c r="J98" s="283"/>
      <c r="K98" s="283"/>
      <c r="L98" s="283"/>
      <c r="M98" s="283"/>
      <c r="N98" s="283"/>
      <c r="O98" s="283"/>
      <c r="P98" s="283"/>
      <c r="Q98" s="283"/>
      <c r="R98" s="115"/>
      <c r="S98" s="185"/>
      <c r="T98" s="52"/>
      <c r="U98" s="52"/>
      <c r="V98" s="50"/>
      <c r="W98" s="52"/>
    </row>
    <row r="99" spans="1:24" ht="32.1" customHeight="1" x14ac:dyDescent="0.25">
      <c r="A99" s="185"/>
      <c r="B99" s="282"/>
      <c r="C99" s="282"/>
      <c r="D99" s="282"/>
      <c r="E99" s="283" t="str">
        <f t="shared" si="11"/>
        <v>Select Category in Column B</v>
      </c>
      <c r="F99" s="283"/>
      <c r="G99" s="283"/>
      <c r="H99" s="283"/>
      <c r="I99" s="283"/>
      <c r="J99" s="283"/>
      <c r="K99" s="283"/>
      <c r="L99" s="283"/>
      <c r="M99" s="283"/>
      <c r="N99" s="283"/>
      <c r="O99" s="283"/>
      <c r="P99" s="283"/>
      <c r="Q99" s="283"/>
      <c r="R99" s="115"/>
      <c r="S99" s="185"/>
      <c r="T99" s="52"/>
      <c r="U99" s="52"/>
      <c r="V99" s="52"/>
      <c r="W99" s="52"/>
    </row>
    <row r="100" spans="1:24" ht="32.1" customHeight="1" x14ac:dyDescent="0.25">
      <c r="A100" s="185"/>
      <c r="B100" s="282"/>
      <c r="C100" s="282"/>
      <c r="D100" s="282"/>
      <c r="E100" s="283" t="str">
        <f t="shared" si="11"/>
        <v>Select Category in Column B</v>
      </c>
      <c r="F100" s="283"/>
      <c r="G100" s="283"/>
      <c r="H100" s="283"/>
      <c r="I100" s="283"/>
      <c r="J100" s="283"/>
      <c r="K100" s="283"/>
      <c r="L100" s="283"/>
      <c r="M100" s="283"/>
      <c r="N100" s="283"/>
      <c r="O100" s="283"/>
      <c r="P100" s="283"/>
      <c r="Q100" s="283"/>
      <c r="R100" s="115"/>
      <c r="S100" s="185"/>
      <c r="T100" s="52"/>
      <c r="U100" s="52"/>
      <c r="V100" s="52"/>
      <c r="W100" s="52"/>
    </row>
    <row r="101" spans="1:24" ht="32.1" customHeight="1" x14ac:dyDescent="0.25">
      <c r="A101" s="185"/>
      <c r="B101" s="282"/>
      <c r="C101" s="282"/>
      <c r="D101" s="282"/>
      <c r="E101" s="283" t="str">
        <f t="shared" si="11"/>
        <v>Select Category in Column B</v>
      </c>
      <c r="F101" s="283"/>
      <c r="G101" s="283"/>
      <c r="H101" s="283"/>
      <c r="I101" s="283"/>
      <c r="J101" s="283"/>
      <c r="K101" s="283"/>
      <c r="L101" s="283"/>
      <c r="M101" s="283"/>
      <c r="N101" s="283"/>
      <c r="O101" s="283"/>
      <c r="P101" s="283"/>
      <c r="Q101" s="283"/>
      <c r="R101" s="115"/>
      <c r="S101" s="185"/>
      <c r="T101" s="52"/>
      <c r="U101" s="52"/>
      <c r="V101" s="52"/>
      <c r="W101" s="52"/>
    </row>
    <row r="102" spans="1:24" ht="32.1" customHeight="1" x14ac:dyDescent="0.25">
      <c r="A102" s="185"/>
      <c r="B102" s="352" t="s">
        <v>59</v>
      </c>
      <c r="C102" s="353"/>
      <c r="D102" s="353"/>
      <c r="E102" s="353"/>
      <c r="F102" s="353"/>
      <c r="G102" s="353"/>
      <c r="H102" s="353"/>
      <c r="I102" s="353"/>
      <c r="J102" s="353"/>
      <c r="K102" s="353"/>
      <c r="L102" s="353"/>
      <c r="M102" s="353"/>
      <c r="N102" s="353"/>
      <c r="O102" s="353"/>
      <c r="P102" s="353"/>
      <c r="Q102" s="354"/>
      <c r="R102" s="116">
        <f>ROUND(SUM(R96:R101),0)</f>
        <v>0</v>
      </c>
      <c r="S102" s="185"/>
      <c r="T102" s="52"/>
      <c r="U102" s="52"/>
      <c r="V102" s="52"/>
      <c r="W102" s="52"/>
      <c r="X102" s="23">
        <f>R102</f>
        <v>0</v>
      </c>
    </row>
    <row r="103" spans="1:24" ht="32.25" customHeight="1" x14ac:dyDescent="0.25">
      <c r="A103" s="184"/>
      <c r="B103" s="383" t="s">
        <v>60</v>
      </c>
      <c r="C103" s="384"/>
      <c r="D103" s="384"/>
      <c r="E103" s="384"/>
      <c r="F103" s="384"/>
      <c r="G103" s="384"/>
      <c r="H103" s="384"/>
      <c r="I103" s="384"/>
      <c r="J103" s="384"/>
      <c r="K103" s="384"/>
      <c r="L103" s="384"/>
      <c r="M103" s="384"/>
      <c r="N103" s="384"/>
      <c r="O103" s="384"/>
      <c r="P103" s="384"/>
      <c r="Q103" s="384"/>
      <c r="R103" s="357"/>
      <c r="S103" s="184"/>
      <c r="T103" s="52"/>
      <c r="U103" s="52"/>
      <c r="V103" s="52"/>
      <c r="W103" s="52"/>
    </row>
    <row r="104" spans="1:24" ht="15.75" customHeight="1" x14ac:dyDescent="0.25">
      <c r="A104" s="184"/>
      <c r="B104" s="193"/>
      <c r="C104" s="194"/>
      <c r="D104" s="194"/>
      <c r="E104" s="194"/>
      <c r="F104" s="194"/>
      <c r="G104" s="194"/>
      <c r="H104" s="194"/>
      <c r="I104" s="194"/>
      <c r="J104" s="194"/>
      <c r="K104" s="194"/>
      <c r="L104" s="194"/>
      <c r="M104" s="194"/>
      <c r="N104" s="194"/>
      <c r="O104" s="194"/>
      <c r="P104" s="194"/>
      <c r="Q104" s="195"/>
      <c r="R104" s="190"/>
      <c r="S104" s="184"/>
      <c r="T104" s="52"/>
      <c r="U104" s="52"/>
      <c r="V104" s="52"/>
      <c r="W104" s="52"/>
    </row>
    <row r="105" spans="1:24" ht="15.6" customHeight="1" x14ac:dyDescent="0.25">
      <c r="A105" s="184"/>
      <c r="B105" s="196"/>
      <c r="C105" s="385" t="s">
        <v>61</v>
      </c>
      <c r="D105" s="385"/>
      <c r="E105" s="385"/>
      <c r="F105" s="385"/>
      <c r="G105" s="385"/>
      <c r="H105" s="197"/>
      <c r="I105" s="386" t="s">
        <v>62</v>
      </c>
      <c r="J105" s="387"/>
      <c r="K105" s="387"/>
      <c r="L105" s="387"/>
      <c r="M105" s="387"/>
      <c r="N105" s="388"/>
      <c r="O105" s="389">
        <f>IF(Cover!D7="", "Enter IDC Rate on Cover Page",Cover!D7)</f>
        <v>0.05</v>
      </c>
      <c r="P105" s="390"/>
      <c r="Q105" s="198"/>
      <c r="R105" s="191"/>
      <c r="S105" s="184"/>
      <c r="T105" s="52"/>
      <c r="U105" s="54">
        <f>O105</f>
        <v>0.05</v>
      </c>
      <c r="V105" s="52"/>
      <c r="W105" s="52"/>
    </row>
    <row r="106" spans="1:24" ht="14.1" hidden="1" customHeight="1" x14ac:dyDescent="0.25">
      <c r="A106" s="184"/>
      <c r="B106" s="77"/>
      <c r="C106" s="74"/>
      <c r="D106" s="74"/>
      <c r="E106" s="74"/>
      <c r="F106" s="74"/>
      <c r="G106" s="74"/>
      <c r="H106" s="149"/>
      <c r="I106" s="333" t="s">
        <v>63</v>
      </c>
      <c r="J106" s="309"/>
      <c r="K106" s="309"/>
      <c r="L106" s="309"/>
      <c r="M106" s="309"/>
      <c r="N106" s="148"/>
      <c r="O106" s="318">
        <f>(R102+R93+R83+R74+R66+R57+R52+R44+R16)-F130</f>
        <v>0</v>
      </c>
      <c r="P106" s="317"/>
      <c r="Q106" s="78"/>
      <c r="R106" s="191"/>
      <c r="S106" s="184"/>
      <c r="T106" s="52"/>
      <c r="U106" s="52"/>
      <c r="V106" s="52"/>
      <c r="W106" s="52"/>
    </row>
    <row r="107" spans="1:24" ht="14.1" hidden="1" customHeight="1" x14ac:dyDescent="0.25">
      <c r="A107" s="184"/>
      <c r="B107" s="77" t="s">
        <v>64</v>
      </c>
      <c r="C107" s="80"/>
      <c r="D107" s="80"/>
      <c r="E107" s="80"/>
      <c r="F107" s="80"/>
      <c r="G107" s="81"/>
      <c r="H107" s="149"/>
      <c r="I107" s="151"/>
      <c r="J107" s="148"/>
      <c r="K107" s="148"/>
      <c r="L107" s="148"/>
      <c r="M107" s="148"/>
      <c r="N107" s="148"/>
      <c r="O107" s="316">
        <f>(O105+1)*O106</f>
        <v>0</v>
      </c>
      <c r="P107" s="317"/>
      <c r="Q107" s="78"/>
      <c r="R107" s="191"/>
      <c r="S107" s="184"/>
      <c r="T107" s="52"/>
      <c r="U107" s="52"/>
      <c r="V107" s="52"/>
      <c r="W107" s="52"/>
    </row>
    <row r="108" spans="1:24" ht="15.75" customHeight="1" x14ac:dyDescent="0.25">
      <c r="A108" s="184"/>
      <c r="B108" s="196"/>
      <c r="C108" s="385" t="s">
        <v>65</v>
      </c>
      <c r="D108" s="385"/>
      <c r="E108" s="385"/>
      <c r="F108" s="385"/>
      <c r="G108" s="152">
        <f>F123</f>
        <v>0</v>
      </c>
      <c r="H108" s="197"/>
      <c r="I108" s="194"/>
      <c r="J108" s="194"/>
      <c r="K108" s="194"/>
      <c r="L108" s="194"/>
      <c r="M108" s="194"/>
      <c r="N108" s="194"/>
      <c r="O108" s="194"/>
      <c r="P108" s="194"/>
      <c r="Q108" s="198"/>
      <c r="R108" s="191"/>
      <c r="S108" s="184"/>
      <c r="T108" s="52"/>
      <c r="U108" s="52"/>
      <c r="V108" s="52"/>
      <c r="W108" s="52"/>
    </row>
    <row r="109" spans="1:24" ht="15.75" customHeight="1" x14ac:dyDescent="0.25">
      <c r="A109" s="184"/>
      <c r="B109" s="196"/>
      <c r="C109" s="385" t="s">
        <v>66</v>
      </c>
      <c r="D109" s="385"/>
      <c r="E109" s="385"/>
      <c r="F109" s="385"/>
      <c r="G109" s="152">
        <f>F124+F125+F126+F127+F128</f>
        <v>0</v>
      </c>
      <c r="H109" s="197"/>
      <c r="I109" s="201"/>
      <c r="J109" s="201"/>
      <c r="K109" s="201"/>
      <c r="L109" s="201"/>
      <c r="M109" s="201"/>
      <c r="N109" s="201"/>
      <c r="O109" s="201"/>
      <c r="P109" s="201"/>
      <c r="Q109" s="198"/>
      <c r="R109" s="191"/>
      <c r="S109" s="184"/>
      <c r="T109" s="52"/>
      <c r="U109" s="52"/>
      <c r="V109" s="52"/>
      <c r="W109" s="52"/>
    </row>
    <row r="110" spans="1:24" ht="15.75" customHeight="1" x14ac:dyDescent="0.25">
      <c r="A110" s="184"/>
      <c r="B110" s="196"/>
      <c r="C110" s="385" t="s">
        <v>67</v>
      </c>
      <c r="D110" s="385"/>
      <c r="E110" s="385"/>
      <c r="F110" s="385"/>
      <c r="G110" s="152">
        <f>R116</f>
        <v>0</v>
      </c>
      <c r="H110" s="197"/>
      <c r="I110" s="386" t="s">
        <v>68</v>
      </c>
      <c r="J110" s="387"/>
      <c r="K110" s="387"/>
      <c r="L110" s="387"/>
      <c r="M110" s="387"/>
      <c r="N110" s="388"/>
      <c r="O110" s="326">
        <f>'Transition to College'!O110-'Transition to College'!R112</f>
        <v>0</v>
      </c>
      <c r="P110" s="327"/>
      <c r="Q110" s="198"/>
      <c r="R110" s="191"/>
      <c r="S110" s="184"/>
      <c r="T110" s="52"/>
      <c r="U110" s="52"/>
      <c r="V110" s="52"/>
      <c r="W110" s="52"/>
    </row>
    <row r="111" spans="1:24" ht="16.5" customHeight="1" x14ac:dyDescent="0.25">
      <c r="A111" s="184"/>
      <c r="B111" s="196"/>
      <c r="C111" s="197"/>
      <c r="D111" s="394"/>
      <c r="E111" s="394"/>
      <c r="F111" s="394"/>
      <c r="G111" s="197"/>
      <c r="H111" s="197"/>
      <c r="I111" s="197"/>
      <c r="J111" s="197"/>
      <c r="K111" s="197"/>
      <c r="L111" s="197"/>
      <c r="M111" s="395"/>
      <c r="N111" s="395"/>
      <c r="O111" s="395"/>
      <c r="P111" s="395"/>
      <c r="Q111" s="395"/>
      <c r="R111" s="192" t="s">
        <v>28</v>
      </c>
      <c r="S111" s="184"/>
      <c r="T111" s="52"/>
      <c r="U111" s="52"/>
      <c r="V111" s="52"/>
      <c r="W111" s="52"/>
    </row>
    <row r="112" spans="1:24" x14ac:dyDescent="0.25">
      <c r="A112" s="184"/>
      <c r="B112" s="199"/>
      <c r="C112" s="353"/>
      <c r="D112" s="353"/>
      <c r="E112" s="353"/>
      <c r="F112" s="200"/>
      <c r="G112" s="200"/>
      <c r="H112" s="200"/>
      <c r="I112" s="353" t="s">
        <v>69</v>
      </c>
      <c r="J112" s="353"/>
      <c r="K112" s="353"/>
      <c r="L112" s="353"/>
      <c r="M112" s="353"/>
      <c r="N112" s="353"/>
      <c r="O112" s="353"/>
      <c r="P112" s="353"/>
      <c r="Q112" s="354"/>
      <c r="R112" s="117"/>
      <c r="S112" s="184"/>
      <c r="T112" s="52"/>
      <c r="U112" s="52"/>
      <c r="V112" s="52"/>
      <c r="W112" s="52"/>
      <c r="X112" s="23">
        <f>R112</f>
        <v>0</v>
      </c>
    </row>
    <row r="113" spans="1:24" ht="32.25" customHeight="1" x14ac:dyDescent="0.25">
      <c r="A113" s="184"/>
      <c r="B113" s="383" t="s">
        <v>70</v>
      </c>
      <c r="C113" s="384"/>
      <c r="D113" s="384"/>
      <c r="E113" s="384"/>
      <c r="F113" s="384"/>
      <c r="G113" s="384"/>
      <c r="H113" s="384"/>
      <c r="I113" s="384"/>
      <c r="J113" s="384"/>
      <c r="K113" s="384"/>
      <c r="L113" s="384"/>
      <c r="M113" s="384"/>
      <c r="N113" s="384"/>
      <c r="O113" s="384"/>
      <c r="P113" s="384"/>
      <c r="Q113" s="384"/>
      <c r="R113" s="188"/>
      <c r="S113" s="184"/>
      <c r="T113" s="52"/>
      <c r="U113" s="52"/>
      <c r="V113" s="52"/>
      <c r="W113" s="52"/>
    </row>
    <row r="114" spans="1:24" ht="39.950000000000003" customHeight="1" x14ac:dyDescent="0.25">
      <c r="A114" s="184"/>
      <c r="B114" s="396" t="s">
        <v>71</v>
      </c>
      <c r="C114" s="397"/>
      <c r="D114" s="397"/>
      <c r="E114" s="397"/>
      <c r="F114" s="397"/>
      <c r="G114" s="397"/>
      <c r="H114" s="397"/>
      <c r="I114" s="397"/>
      <c r="J114" s="397"/>
      <c r="K114" s="397"/>
      <c r="L114" s="397"/>
      <c r="M114" s="397"/>
      <c r="N114" s="397"/>
      <c r="O114" s="397"/>
      <c r="P114" s="397"/>
      <c r="Q114" s="398"/>
      <c r="R114" s="189" t="s">
        <v>28</v>
      </c>
      <c r="S114" s="184"/>
      <c r="T114" s="52"/>
      <c r="U114" s="52"/>
      <c r="V114" s="52"/>
      <c r="W114" s="52"/>
    </row>
    <row r="115" spans="1:24" ht="30" customHeight="1" x14ac:dyDescent="0.25">
      <c r="A115" s="184"/>
      <c r="B115" s="322"/>
      <c r="C115" s="323"/>
      <c r="D115" s="323"/>
      <c r="E115" s="323"/>
      <c r="F115" s="323"/>
      <c r="G115" s="323"/>
      <c r="H115" s="323"/>
      <c r="I115" s="323"/>
      <c r="J115" s="323"/>
      <c r="K115" s="323"/>
      <c r="L115" s="323"/>
      <c r="M115" s="323"/>
      <c r="N115" s="323"/>
      <c r="O115" s="323"/>
      <c r="P115" s="323"/>
      <c r="Q115" s="324"/>
      <c r="R115" s="118"/>
      <c r="S115" s="184"/>
      <c r="T115" s="52"/>
      <c r="U115" s="52"/>
      <c r="V115" s="52"/>
      <c r="W115" s="52"/>
    </row>
    <row r="116" spans="1:24" ht="18.600000000000001" customHeight="1" x14ac:dyDescent="0.25">
      <c r="A116" s="184"/>
      <c r="B116" s="352" t="s">
        <v>72</v>
      </c>
      <c r="C116" s="353"/>
      <c r="D116" s="353"/>
      <c r="E116" s="353"/>
      <c r="F116" s="353"/>
      <c r="G116" s="353"/>
      <c r="H116" s="353"/>
      <c r="I116" s="353"/>
      <c r="J116" s="353"/>
      <c r="K116" s="353"/>
      <c r="L116" s="353"/>
      <c r="M116" s="353"/>
      <c r="N116" s="353"/>
      <c r="O116" s="353"/>
      <c r="P116" s="353"/>
      <c r="Q116" s="354"/>
      <c r="R116" s="113">
        <f>ROUND(R115,0)</f>
        <v>0</v>
      </c>
      <c r="S116" s="184"/>
      <c r="T116" s="52"/>
      <c r="U116" s="52"/>
      <c r="V116" s="52"/>
      <c r="W116" s="52"/>
      <c r="X116" s="23">
        <f>R116</f>
        <v>0</v>
      </c>
    </row>
    <row r="117" spans="1:24" ht="18.600000000000001" hidden="1" customHeight="1" x14ac:dyDescent="0.25">
      <c r="A117" s="184"/>
      <c r="B117" s="186"/>
      <c r="C117" s="187"/>
      <c r="D117" s="187"/>
      <c r="E117" s="187"/>
      <c r="F117" s="187"/>
      <c r="G117" s="187"/>
      <c r="H117" s="187"/>
      <c r="I117" s="187"/>
      <c r="J117" s="187"/>
      <c r="K117" s="187"/>
      <c r="L117" s="187"/>
      <c r="M117" s="187"/>
      <c r="N117" s="187"/>
      <c r="O117" s="187"/>
      <c r="P117" s="187"/>
      <c r="Q117" s="187"/>
      <c r="R117" s="188"/>
      <c r="S117" s="184"/>
      <c r="T117" s="52"/>
      <c r="U117" s="52"/>
      <c r="V117" s="52"/>
      <c r="W117" s="52"/>
      <c r="X117" s="23"/>
    </row>
    <row r="118" spans="1:24" ht="34.5" customHeight="1" x14ac:dyDescent="0.25">
      <c r="A118" s="184"/>
      <c r="B118" s="391" t="s">
        <v>73</v>
      </c>
      <c r="C118" s="392"/>
      <c r="D118" s="392"/>
      <c r="E118" s="392"/>
      <c r="F118" s="392"/>
      <c r="G118" s="392"/>
      <c r="H118" s="392"/>
      <c r="I118" s="392"/>
      <c r="J118" s="392"/>
      <c r="K118" s="392"/>
      <c r="L118" s="392"/>
      <c r="M118" s="392"/>
      <c r="N118" s="392"/>
      <c r="O118" s="392"/>
      <c r="P118" s="392"/>
      <c r="Q118" s="393"/>
      <c r="R118" s="119">
        <f>SUM(R116+R112+R102+R93+R83+R74+R66+R57+R52+R44+R16)</f>
        <v>0</v>
      </c>
      <c r="S118" s="184"/>
      <c r="T118" s="52"/>
      <c r="U118" s="45"/>
      <c r="V118" s="46"/>
      <c r="W118" s="52"/>
    </row>
    <row r="119" spans="1:24" ht="15" customHeight="1" x14ac:dyDescent="0.25">
      <c r="A119" s="184"/>
      <c r="B119" s="184"/>
      <c r="C119" s="184"/>
      <c r="D119" s="184"/>
      <c r="E119" s="184"/>
      <c r="F119" s="184"/>
      <c r="G119" s="184"/>
      <c r="H119" s="184"/>
      <c r="I119" s="184"/>
      <c r="J119" s="184"/>
      <c r="K119" s="184"/>
      <c r="L119" s="184"/>
      <c r="M119" s="184"/>
      <c r="N119" s="184"/>
      <c r="O119" s="184"/>
      <c r="P119" s="184"/>
      <c r="Q119" s="184"/>
      <c r="R119" s="184"/>
      <c r="S119" s="184"/>
      <c r="T119" s="52"/>
      <c r="U119" s="45" t="s">
        <v>74</v>
      </c>
      <c r="V119" s="46">
        <f>U93+R102+R60+R64+R52+R16</f>
        <v>0</v>
      </c>
      <c r="W119" s="52"/>
    </row>
    <row r="120" spans="1:24" x14ac:dyDescent="0.25">
      <c r="A120" s="184"/>
      <c r="B120" s="184"/>
      <c r="C120" s="184"/>
      <c r="D120" s="184"/>
      <c r="E120" s="184"/>
      <c r="F120" s="184"/>
      <c r="G120" s="184"/>
      <c r="H120" s="184"/>
      <c r="I120" s="184"/>
      <c r="J120" s="184"/>
      <c r="K120" s="184"/>
      <c r="L120" s="184"/>
      <c r="M120" s="184"/>
      <c r="N120" s="184"/>
      <c r="O120" s="184"/>
      <c r="P120" s="184"/>
      <c r="Q120" s="184"/>
      <c r="R120" s="184"/>
      <c r="S120" s="184"/>
      <c r="T120" s="128"/>
      <c r="U120" s="128"/>
      <c r="V120" s="128"/>
      <c r="W120" s="128"/>
    </row>
    <row r="121" spans="1:24" hidden="1" x14ac:dyDescent="0.25">
      <c r="S121" s="129"/>
      <c r="V121" s="29"/>
    </row>
    <row r="122" spans="1:24" hidden="1" x14ac:dyDescent="0.25">
      <c r="C122" s="30" t="s">
        <v>75</v>
      </c>
      <c r="D122" s="30"/>
      <c r="E122" s="31"/>
      <c r="F122" s="32"/>
      <c r="S122" s="129"/>
    </row>
    <row r="123" spans="1:24" hidden="1" x14ac:dyDescent="0.25">
      <c r="C123" s="30" t="s">
        <v>65</v>
      </c>
      <c r="D123" s="30"/>
      <c r="E123" s="31">
        <f>R57</f>
        <v>0</v>
      </c>
      <c r="F123" s="130">
        <f>R57</f>
        <v>0</v>
      </c>
      <c r="S123" s="129"/>
    </row>
    <row r="124" spans="1:24" hidden="1" x14ac:dyDescent="0.25">
      <c r="C124" s="30" t="s">
        <v>76</v>
      </c>
      <c r="D124" s="30"/>
      <c r="E124" s="31">
        <f>R69</f>
        <v>0</v>
      </c>
      <c r="F124" s="130">
        <f>IF(E124&gt;25000,(E124-25000),0)</f>
        <v>0</v>
      </c>
      <c r="S124" s="129"/>
    </row>
    <row r="125" spans="1:24" hidden="1" x14ac:dyDescent="0.25">
      <c r="C125" s="30" t="s">
        <v>77</v>
      </c>
      <c r="D125" s="30"/>
      <c r="E125" s="31">
        <f t="shared" ref="E125:E128" si="12">R70</f>
        <v>0</v>
      </c>
      <c r="F125" s="130">
        <f>IF(E125&gt;25000,(E125-25000),0)</f>
        <v>0</v>
      </c>
      <c r="S125" s="129"/>
    </row>
    <row r="126" spans="1:24" hidden="1" x14ac:dyDescent="0.25">
      <c r="C126" s="30" t="s">
        <v>78</v>
      </c>
      <c r="D126" s="30"/>
      <c r="E126" s="31">
        <f t="shared" si="12"/>
        <v>0</v>
      </c>
      <c r="F126" s="130">
        <f>IF(E126&gt;25000,(E126-25000),0)</f>
        <v>0</v>
      </c>
      <c r="S126" s="129"/>
    </row>
    <row r="127" spans="1:24" hidden="1" x14ac:dyDescent="0.25">
      <c r="C127" s="30" t="s">
        <v>79</v>
      </c>
      <c r="D127" s="30"/>
      <c r="E127" s="31">
        <f t="shared" si="12"/>
        <v>0</v>
      </c>
      <c r="F127" s="130">
        <f>IF(E127&gt;25000,(E127-25000),0)</f>
        <v>0</v>
      </c>
      <c r="S127" s="129"/>
    </row>
    <row r="128" spans="1:24" hidden="1" x14ac:dyDescent="0.25">
      <c r="C128" s="30" t="s">
        <v>80</v>
      </c>
      <c r="D128" s="30"/>
      <c r="E128" s="31">
        <f t="shared" si="12"/>
        <v>0</v>
      </c>
      <c r="F128" s="130">
        <f>IF(E128&gt;25000,(E128-25000),0)</f>
        <v>0</v>
      </c>
      <c r="S128" s="129"/>
    </row>
    <row r="129" spans="3:19" hidden="1" x14ac:dyDescent="0.25">
      <c r="C129" s="30" t="s">
        <v>67</v>
      </c>
      <c r="D129" s="30"/>
      <c r="E129" s="31">
        <f>R116</f>
        <v>0</v>
      </c>
      <c r="F129" s="36">
        <f>R116</f>
        <v>0</v>
      </c>
      <c r="S129" s="129"/>
    </row>
    <row r="130" spans="3:19" hidden="1" x14ac:dyDescent="0.25">
      <c r="F130" s="25">
        <f>SUM(F123:F129)</f>
        <v>0</v>
      </c>
      <c r="S130" s="129"/>
    </row>
    <row r="131" spans="3:19" hidden="1" x14ac:dyDescent="0.25">
      <c r="S131" s="129"/>
    </row>
    <row r="132" spans="3:19" hidden="1" x14ac:dyDescent="0.25">
      <c r="S132" s="129"/>
    </row>
    <row r="133" spans="3:19" ht="31.5" hidden="1" customHeight="1" x14ac:dyDescent="0.25">
      <c r="C133" s="97" t="s">
        <v>81</v>
      </c>
      <c r="D133" s="98"/>
      <c r="E133" s="99"/>
      <c r="F133" s="132">
        <f>(R118-F130)-((R118-F130)/(1+O105))</f>
        <v>0</v>
      </c>
      <c r="S133" s="129"/>
    </row>
    <row r="134" spans="3:19" hidden="1" x14ac:dyDescent="0.25">
      <c r="S134" s="129"/>
    </row>
    <row r="135" spans="3:19" hidden="1" x14ac:dyDescent="0.25">
      <c r="S135" s="129"/>
    </row>
  </sheetData>
  <sheetProtection algorithmName="SHA-512" hashValue="ljj3JVuxuYTL53/S7DqLYbM1dIzkPm7ANMoSbEGZWBHvank4qUqey4D+okqUlJYL/CBIrPHuXxfVkWk1UoE4RA==" saltValue="8VJks2LgdbCBouSbVAC+hA==" spinCount="100000" sheet="1" formatCells="0" formatColumns="0" formatRows="0" insertRows="0"/>
  <mergeCells count="200">
    <mergeCell ref="B115:Q115"/>
    <mergeCell ref="B116:Q116"/>
    <mergeCell ref="B118:Q118"/>
    <mergeCell ref="C110:F110"/>
    <mergeCell ref="I110:N110"/>
    <mergeCell ref="O110:P110"/>
    <mergeCell ref="D111:F111"/>
    <mergeCell ref="M111:Q111"/>
    <mergeCell ref="C112:E112"/>
    <mergeCell ref="I112:Q112"/>
    <mergeCell ref="B113:Q113"/>
    <mergeCell ref="B114:Q114"/>
    <mergeCell ref="B103:R103"/>
    <mergeCell ref="C105:G105"/>
    <mergeCell ref="I105:N105"/>
    <mergeCell ref="O105:P105"/>
    <mergeCell ref="I106:M106"/>
    <mergeCell ref="O106:P106"/>
    <mergeCell ref="O107:P107"/>
    <mergeCell ref="C108:F108"/>
    <mergeCell ref="C109:F109"/>
    <mergeCell ref="B2:R2"/>
    <mergeCell ref="B4:R4"/>
    <mergeCell ref="B100:D100"/>
    <mergeCell ref="E100:Q100"/>
    <mergeCell ref="B101:D101"/>
    <mergeCell ref="E101:Q101"/>
    <mergeCell ref="B102:Q102"/>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H72:O72"/>
    <mergeCell ref="H73:O73"/>
    <mergeCell ref="B72:G72"/>
    <mergeCell ref="B73:G73"/>
    <mergeCell ref="H70:O70"/>
    <mergeCell ref="H71:O71"/>
    <mergeCell ref="B70:G70"/>
    <mergeCell ref="B71:G71"/>
    <mergeCell ref="H68:O68"/>
    <mergeCell ref="H69:O69"/>
    <mergeCell ref="B68:G68"/>
    <mergeCell ref="B69:G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6:D26"/>
    <mergeCell ref="E26:K26"/>
    <mergeCell ref="B27:D27"/>
    <mergeCell ref="E27:K27"/>
    <mergeCell ref="B22:D22"/>
    <mergeCell ref="E22:K22"/>
    <mergeCell ref="B23:D23"/>
    <mergeCell ref="E23:K23"/>
    <mergeCell ref="B24:D24"/>
    <mergeCell ref="E24:K24"/>
    <mergeCell ref="B21:D21"/>
    <mergeCell ref="E21:K21"/>
    <mergeCell ref="B15:D15"/>
    <mergeCell ref="E15:K15"/>
    <mergeCell ref="B16:O16"/>
    <mergeCell ref="B17:R17"/>
    <mergeCell ref="B18:D18"/>
    <mergeCell ref="E18:K18"/>
    <mergeCell ref="B25:D25"/>
    <mergeCell ref="E25:K25"/>
    <mergeCell ref="B19:D19"/>
    <mergeCell ref="E19:K19"/>
    <mergeCell ref="B20:D20"/>
    <mergeCell ref="E20:K20"/>
    <mergeCell ref="B12:D12"/>
    <mergeCell ref="E12:K12"/>
    <mergeCell ref="B13:D13"/>
    <mergeCell ref="E13:K13"/>
    <mergeCell ref="B14:D14"/>
    <mergeCell ref="E14:K14"/>
    <mergeCell ref="B6:E6"/>
    <mergeCell ref="B10:R10"/>
    <mergeCell ref="B11:D11"/>
    <mergeCell ref="E11:K11"/>
  </mergeCells>
  <conditionalFormatting sqref="R112">
    <cfRule type="cellIs" dxfId="11"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5A9C2A5-F20A-44A5-AE16-307AE4CE2C69}">
          <x14:formula1>
            <xm:f>Cover!$D$8:$D$10</xm:f>
          </x14:formula1>
          <xm:sqref>N12:N15 N47:N51 N19:N43</xm:sqref>
        </x14:dataValidation>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B88:D89 B90:C92 B86:C87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8" tint="0.59999389629810485"/>
  </sheetPr>
  <dimension ref="A1:Z133"/>
  <sheetViews>
    <sheetView showGridLines="0" zoomScaleNormal="100" workbookViewId="0"/>
  </sheetViews>
  <sheetFormatPr defaultColWidth="9.140625" defaultRowHeight="15" x14ac:dyDescent="0.25"/>
  <cols>
    <col min="1" max="1" width="3.42578125" customWidth="1"/>
    <col min="2" max="2" width="9" customWidth="1"/>
    <col min="3" max="3" width="7.140625" customWidth="1"/>
    <col min="4" max="4" width="5.28515625" customWidth="1"/>
    <col min="5" max="5" width="11.85546875" style="37" customWidth="1"/>
    <col min="6" max="6" width="17.140625" style="35" customWidth="1"/>
    <col min="7" max="7" width="13.7109375" style="33" customWidth="1"/>
    <col min="8" max="8" width="11.85546875" style="33" customWidth="1"/>
    <col min="9" max="9" width="26" style="33" customWidth="1"/>
    <col min="10" max="10" width="11.85546875" style="33" customWidth="1"/>
    <col min="11" max="11" width="3.28515625" style="33" customWidth="1"/>
    <col min="12" max="12" width="9.5703125" style="1" customWidth="1"/>
    <col min="13" max="14" width="9.5703125" style="34" customWidth="1"/>
    <col min="15" max="15" width="9.5703125" style="1" customWidth="1"/>
    <col min="16" max="16" width="7.28515625" style="35" customWidth="1"/>
    <col min="17" max="17" width="14" customWidth="1"/>
    <col min="18" max="18" width="15" customWidth="1"/>
    <col min="19" max="19" width="3.42578125" style="55" customWidth="1"/>
    <col min="20" max="20" width="4.42578125" hidden="1" customWidth="1"/>
    <col min="21" max="21" width="56.7109375" hidden="1" customWidth="1"/>
    <col min="22" max="22" width="19.7109375" hidden="1" customWidth="1"/>
    <col min="23" max="23" width="17.28515625" hidden="1" customWidth="1"/>
    <col min="24" max="24" width="10.5703125" hidden="1" customWidth="1"/>
    <col min="25" max="25" width="9.140625" customWidth="1"/>
    <col min="26" max="26" width="10.5703125" bestFit="1" customWidth="1"/>
  </cols>
  <sheetData>
    <row r="1" spans="1:26" x14ac:dyDescent="0.25">
      <c r="A1" s="209"/>
      <c r="B1" s="209"/>
      <c r="C1" s="209"/>
      <c r="D1" s="209"/>
      <c r="E1" s="209"/>
      <c r="F1" s="209"/>
      <c r="G1" s="209"/>
      <c r="H1" s="209"/>
      <c r="I1" s="209"/>
      <c r="J1" s="209"/>
      <c r="K1" s="209"/>
      <c r="L1" s="209"/>
      <c r="M1" s="209"/>
      <c r="N1" s="209"/>
      <c r="O1" s="209"/>
      <c r="P1" s="209"/>
      <c r="Q1" s="209"/>
      <c r="R1" s="209"/>
      <c r="S1" s="210"/>
      <c r="T1" s="52"/>
      <c r="U1" s="52"/>
      <c r="V1" s="52"/>
      <c r="W1" s="52"/>
    </row>
    <row r="2" spans="1:26" ht="29.45" customHeight="1" x14ac:dyDescent="0.25">
      <c r="A2" s="209"/>
      <c r="B2" s="341">
        <f>Cover!C5</f>
        <v>0</v>
      </c>
      <c r="C2" s="341"/>
      <c r="D2" s="341"/>
      <c r="E2" s="341"/>
      <c r="F2" s="341"/>
      <c r="G2" s="341"/>
      <c r="H2" s="341"/>
      <c r="I2" s="341"/>
      <c r="J2" s="341"/>
      <c r="K2" s="341"/>
      <c r="L2" s="341"/>
      <c r="M2" s="341"/>
      <c r="N2" s="341"/>
      <c r="O2" s="341"/>
      <c r="P2" s="341"/>
      <c r="Q2" s="341"/>
      <c r="R2" s="341"/>
      <c r="S2" s="209"/>
      <c r="T2" s="52"/>
      <c r="U2" s="52"/>
      <c r="V2" s="52"/>
      <c r="W2" s="52"/>
    </row>
    <row r="3" spans="1:26" ht="15" customHeight="1" x14ac:dyDescent="0.25">
      <c r="A3" s="209"/>
      <c r="B3" s="209"/>
      <c r="C3" s="209"/>
      <c r="D3" s="209"/>
      <c r="E3" s="209"/>
      <c r="F3" s="209"/>
      <c r="G3" s="209"/>
      <c r="H3" s="209"/>
      <c r="I3" s="209"/>
      <c r="J3" s="209"/>
      <c r="K3" s="209"/>
      <c r="L3" s="209"/>
      <c r="M3" s="209"/>
      <c r="N3" s="209"/>
      <c r="O3" s="209"/>
      <c r="P3" s="209"/>
      <c r="Q3" s="209"/>
      <c r="R3" s="209"/>
      <c r="S3" s="210"/>
      <c r="T3" s="52"/>
      <c r="U3" s="52"/>
      <c r="V3" s="52"/>
      <c r="W3" s="52"/>
    </row>
    <row r="4" spans="1:26" ht="29.45" customHeight="1" x14ac:dyDescent="0.25">
      <c r="A4" s="209"/>
      <c r="B4" s="399" t="s">
        <v>347</v>
      </c>
      <c r="C4" s="399"/>
      <c r="D4" s="399"/>
      <c r="E4" s="399"/>
      <c r="F4" s="399"/>
      <c r="G4" s="399"/>
      <c r="H4" s="399"/>
      <c r="I4" s="399"/>
      <c r="J4" s="399"/>
      <c r="K4" s="399"/>
      <c r="L4" s="399"/>
      <c r="M4" s="399"/>
      <c r="N4" s="399"/>
      <c r="O4" s="399"/>
      <c r="P4" s="399"/>
      <c r="Q4" s="399"/>
      <c r="R4" s="399"/>
      <c r="S4" s="210"/>
      <c r="T4" s="52"/>
      <c r="U4" s="52"/>
      <c r="V4" s="52"/>
      <c r="W4" s="52"/>
    </row>
    <row r="5" spans="1:26" ht="15" customHeight="1" x14ac:dyDescent="0.25">
      <c r="A5" s="209"/>
      <c r="B5" s="209"/>
      <c r="C5" s="209"/>
      <c r="D5" s="209"/>
      <c r="E5" s="209"/>
      <c r="F5" s="209"/>
      <c r="G5" s="209"/>
      <c r="H5" s="209"/>
      <c r="I5" s="209"/>
      <c r="J5" s="209"/>
      <c r="K5" s="209"/>
      <c r="L5" s="209"/>
      <c r="M5" s="209"/>
      <c r="N5" s="209"/>
      <c r="O5" s="209"/>
      <c r="P5" s="209"/>
      <c r="Q5" s="209"/>
      <c r="R5" s="209"/>
      <c r="S5" s="210"/>
      <c r="T5" s="52"/>
      <c r="U5" s="52"/>
      <c r="V5" s="52"/>
      <c r="W5" s="52"/>
    </row>
    <row r="6" spans="1:26" ht="30" hidden="1" customHeight="1" x14ac:dyDescent="0.25">
      <c r="A6" s="209"/>
      <c r="B6" s="343" t="str">
        <f>IF(Cover!D7="","If approved, enter the indirect cost rate on cover page", "DESE Approved Indirect Cost Rate")</f>
        <v>DESE Approved Indirect Cost Rate</v>
      </c>
      <c r="C6" s="344"/>
      <c r="D6" s="344"/>
      <c r="E6" s="345"/>
      <c r="F6" s="58">
        <f>Cover!D7</f>
        <v>0.05</v>
      </c>
      <c r="G6" s="57"/>
      <c r="H6" s="57"/>
      <c r="I6" s="57"/>
      <c r="J6" s="57"/>
      <c r="K6" s="57"/>
      <c r="L6" s="57"/>
      <c r="M6" s="57"/>
      <c r="N6" s="57"/>
      <c r="O6" s="57"/>
      <c r="P6" s="57"/>
      <c r="Q6" s="57"/>
      <c r="R6" s="57"/>
      <c r="S6" s="210"/>
      <c r="T6" s="52"/>
      <c r="U6" s="52"/>
      <c r="V6" s="52"/>
      <c r="W6" s="52"/>
    </row>
    <row r="7" spans="1:26" ht="8.25" hidden="1" customHeight="1" x14ac:dyDescent="0.25">
      <c r="A7" s="209"/>
      <c r="B7" s="57"/>
      <c r="C7" s="57"/>
      <c r="D7" s="21"/>
      <c r="E7" s="57"/>
      <c r="F7" s="57"/>
      <c r="G7" s="57"/>
      <c r="H7" s="57"/>
      <c r="I7" s="57"/>
      <c r="J7" s="57"/>
      <c r="K7" s="57"/>
      <c r="L7" s="57"/>
      <c r="M7" s="57"/>
      <c r="N7" s="57"/>
      <c r="O7" s="57"/>
      <c r="P7" s="57"/>
      <c r="Q7" s="57"/>
      <c r="R7" s="57"/>
      <c r="S7" s="210"/>
      <c r="T7" s="52"/>
      <c r="U7" s="52"/>
      <c r="V7" s="52"/>
      <c r="W7" s="52"/>
    </row>
    <row r="8" spans="1:26" ht="8.25" hidden="1" customHeight="1" x14ac:dyDescent="0.25">
      <c r="A8" s="209"/>
      <c r="B8" s="57"/>
      <c r="C8" s="57"/>
      <c r="D8" s="21"/>
      <c r="E8" s="57"/>
      <c r="F8" s="57"/>
      <c r="G8" s="57"/>
      <c r="H8" s="57"/>
      <c r="I8" s="57"/>
      <c r="J8" s="57"/>
      <c r="K8" s="57"/>
      <c r="L8" s="57"/>
      <c r="M8" s="57"/>
      <c r="N8" s="57"/>
      <c r="O8" s="57"/>
      <c r="P8" s="57"/>
      <c r="Q8" s="57"/>
      <c r="R8" s="57"/>
      <c r="S8" s="210"/>
      <c r="T8" s="52"/>
      <c r="U8" s="52"/>
      <c r="V8" s="52"/>
      <c r="W8" s="52"/>
    </row>
    <row r="9" spans="1:26" ht="9" hidden="1" customHeight="1" x14ac:dyDescent="0.25">
      <c r="A9" s="209"/>
      <c r="B9" s="57"/>
      <c r="C9" s="57"/>
      <c r="D9" s="57"/>
      <c r="E9" s="57"/>
      <c r="F9" s="57"/>
      <c r="G9" s="57"/>
      <c r="H9" s="57"/>
      <c r="I9" s="57"/>
      <c r="J9" s="57"/>
      <c r="K9" s="57"/>
      <c r="L9" s="57"/>
      <c r="M9" s="57"/>
      <c r="N9" s="57"/>
      <c r="O9" s="57"/>
      <c r="P9" s="57"/>
      <c r="Q9" s="57"/>
      <c r="R9" s="57"/>
      <c r="S9" s="210"/>
      <c r="T9" s="52"/>
      <c r="U9" s="52"/>
      <c r="V9" s="52"/>
      <c r="W9" s="52"/>
    </row>
    <row r="10" spans="1:26" ht="32.1" customHeight="1" x14ac:dyDescent="0.25">
      <c r="A10" s="209"/>
      <c r="B10" s="400" t="s">
        <v>3</v>
      </c>
      <c r="C10" s="401"/>
      <c r="D10" s="401"/>
      <c r="E10" s="401"/>
      <c r="F10" s="401"/>
      <c r="G10" s="401"/>
      <c r="H10" s="401"/>
      <c r="I10" s="401"/>
      <c r="J10" s="401"/>
      <c r="K10" s="401"/>
      <c r="L10" s="401"/>
      <c r="M10" s="401"/>
      <c r="N10" s="401"/>
      <c r="O10" s="401"/>
      <c r="P10" s="401"/>
      <c r="Q10" s="401"/>
      <c r="R10" s="402"/>
      <c r="S10" s="210"/>
      <c r="T10" s="52"/>
      <c r="U10" s="52"/>
      <c r="V10" s="53" t="s">
        <v>4</v>
      </c>
      <c r="W10" s="52"/>
    </row>
    <row r="11" spans="1:26" ht="32.1" customHeight="1" x14ac:dyDescent="0.25">
      <c r="A11" s="209"/>
      <c r="B11" s="403" t="s">
        <v>5</v>
      </c>
      <c r="C11" s="404"/>
      <c r="D11" s="405"/>
      <c r="E11" s="403" t="s">
        <v>6</v>
      </c>
      <c r="F11" s="404"/>
      <c r="G11" s="404"/>
      <c r="H11" s="404"/>
      <c r="I11" s="404"/>
      <c r="J11" s="404"/>
      <c r="K11" s="405"/>
      <c r="L11" s="211" t="s">
        <v>7</v>
      </c>
      <c r="M11" s="211" t="s">
        <v>8</v>
      </c>
      <c r="N11" s="211" t="s">
        <v>9</v>
      </c>
      <c r="O11" s="211" t="s">
        <v>10</v>
      </c>
      <c r="P11" s="211" t="s">
        <v>11</v>
      </c>
      <c r="Q11" s="211" t="s">
        <v>12</v>
      </c>
      <c r="R11" s="211" t="s">
        <v>13</v>
      </c>
      <c r="S11" s="210"/>
      <c r="T11" s="52"/>
      <c r="U11" s="52"/>
      <c r="V11" s="53"/>
      <c r="W11" s="52"/>
    </row>
    <row r="12" spans="1:26" ht="32.1" customHeight="1" x14ac:dyDescent="0.25">
      <c r="A12" s="210"/>
      <c r="B12" s="267"/>
      <c r="C12" s="268"/>
      <c r="D12" s="269"/>
      <c r="E12" s="270"/>
      <c r="F12" s="271"/>
      <c r="G12" s="271"/>
      <c r="H12" s="271"/>
      <c r="I12" s="271"/>
      <c r="J12" s="271"/>
      <c r="K12" s="272"/>
      <c r="L12" s="38"/>
      <c r="M12" s="39"/>
      <c r="N12" s="84"/>
      <c r="O12" s="56"/>
      <c r="P12" s="40" t="str">
        <f>IF(N12="","",(L12/N12))</f>
        <v/>
      </c>
      <c r="Q12" s="154">
        <f>O12*R12</f>
        <v>0</v>
      </c>
      <c r="R12" s="166">
        <f>ROUND(L12*M12,2)</f>
        <v>0</v>
      </c>
      <c r="S12" s="210"/>
      <c r="T12" s="52"/>
      <c r="U12" s="52"/>
      <c r="V12" s="53">
        <f>Q12+R12</f>
        <v>0</v>
      </c>
      <c r="W12" s="52"/>
      <c r="Z12" s="29"/>
    </row>
    <row r="13" spans="1:26" ht="32.1" customHeight="1" x14ac:dyDescent="0.25">
      <c r="A13" s="210"/>
      <c r="B13" s="267"/>
      <c r="C13" s="268"/>
      <c r="D13" s="269"/>
      <c r="E13" s="270"/>
      <c r="F13" s="271"/>
      <c r="G13" s="271"/>
      <c r="H13" s="271"/>
      <c r="I13" s="271"/>
      <c r="J13" s="271"/>
      <c r="K13" s="272"/>
      <c r="L13" s="38"/>
      <c r="M13" s="39"/>
      <c r="N13" s="84"/>
      <c r="O13" s="56"/>
      <c r="P13" s="40" t="str">
        <f>IF(N13="","",(L13/N13))</f>
        <v/>
      </c>
      <c r="Q13" s="154">
        <f>O13*R13</f>
        <v>0</v>
      </c>
      <c r="R13" s="166">
        <f>ROUND(L13*M13,0)</f>
        <v>0</v>
      </c>
      <c r="S13" s="210"/>
      <c r="T13" s="52"/>
      <c r="U13" s="52"/>
      <c r="V13" s="53">
        <f>Q13+R13</f>
        <v>0</v>
      </c>
      <c r="W13" s="52"/>
      <c r="Z13" s="29"/>
    </row>
    <row r="14" spans="1:26" ht="32.1" customHeight="1" x14ac:dyDescent="0.25">
      <c r="A14" s="210"/>
      <c r="B14" s="267"/>
      <c r="C14" s="268"/>
      <c r="D14" s="269"/>
      <c r="E14" s="270"/>
      <c r="F14" s="271"/>
      <c r="G14" s="271"/>
      <c r="H14" s="271"/>
      <c r="I14" s="271"/>
      <c r="J14" s="271"/>
      <c r="K14" s="272"/>
      <c r="L14" s="38"/>
      <c r="M14" s="39"/>
      <c r="N14" s="84"/>
      <c r="O14" s="56"/>
      <c r="P14" s="40" t="str">
        <f>IF(N14="","",(L14/N14))</f>
        <v/>
      </c>
      <c r="Q14" s="154">
        <f>O14*R14</f>
        <v>0</v>
      </c>
      <c r="R14" s="166">
        <f>ROUND(L14*M14,0)</f>
        <v>0</v>
      </c>
      <c r="S14" s="210"/>
      <c r="T14" s="52"/>
      <c r="U14" s="52"/>
      <c r="V14" s="53">
        <f>Q14+R14</f>
        <v>0</v>
      </c>
      <c r="W14" s="52"/>
      <c r="Z14" s="29"/>
    </row>
    <row r="15" spans="1:26" ht="32.1" customHeight="1" x14ac:dyDescent="0.25">
      <c r="A15" s="210"/>
      <c r="B15" s="267"/>
      <c r="C15" s="268"/>
      <c r="D15" s="269"/>
      <c r="E15" s="270"/>
      <c r="F15" s="271"/>
      <c r="G15" s="271"/>
      <c r="H15" s="271"/>
      <c r="I15" s="271"/>
      <c r="J15" s="271"/>
      <c r="K15" s="272"/>
      <c r="L15" s="38"/>
      <c r="M15" s="39"/>
      <c r="N15" s="84"/>
      <c r="O15" s="56"/>
      <c r="P15" s="40" t="str">
        <f>IF(N15="","",(L15/N15))</f>
        <v/>
      </c>
      <c r="Q15" s="154">
        <f>O15*R15</f>
        <v>0</v>
      </c>
      <c r="R15" s="166">
        <f>ROUND(L15*M15,0)</f>
        <v>0</v>
      </c>
      <c r="S15" s="210"/>
      <c r="T15" s="52"/>
      <c r="U15" s="52"/>
      <c r="V15" s="53">
        <f>Q15+R15</f>
        <v>0</v>
      </c>
      <c r="W15" s="52"/>
      <c r="Z15" s="29"/>
    </row>
    <row r="16" spans="1:26" ht="32.1" customHeight="1" x14ac:dyDescent="0.25">
      <c r="A16" s="210"/>
      <c r="B16" s="406" t="s">
        <v>14</v>
      </c>
      <c r="C16" s="407"/>
      <c r="D16" s="407"/>
      <c r="E16" s="407"/>
      <c r="F16" s="407"/>
      <c r="G16" s="407"/>
      <c r="H16" s="407"/>
      <c r="I16" s="407"/>
      <c r="J16" s="407"/>
      <c r="K16" s="407"/>
      <c r="L16" s="407"/>
      <c r="M16" s="407"/>
      <c r="N16" s="407"/>
      <c r="O16" s="408"/>
      <c r="P16" s="41">
        <f>SUM(P12:P15)</f>
        <v>0</v>
      </c>
      <c r="Q16" s="104">
        <f>ROUND(SUM(Q12:Q15),0)</f>
        <v>0</v>
      </c>
      <c r="R16" s="105">
        <f>ROUND(SUM(R12:R15),0)</f>
        <v>0</v>
      </c>
      <c r="S16" s="210"/>
      <c r="T16" s="52"/>
      <c r="U16" s="52">
        <f>R16+Q16</f>
        <v>0</v>
      </c>
      <c r="V16" s="53"/>
      <c r="W16" s="52"/>
      <c r="X16" s="23">
        <f>R16</f>
        <v>0</v>
      </c>
    </row>
    <row r="17" spans="1:26" ht="32.1" customHeight="1" x14ac:dyDescent="0.25">
      <c r="A17" s="210"/>
      <c r="B17" s="400" t="s">
        <v>15</v>
      </c>
      <c r="C17" s="401"/>
      <c r="D17" s="401"/>
      <c r="E17" s="401"/>
      <c r="F17" s="401"/>
      <c r="G17" s="401"/>
      <c r="H17" s="401"/>
      <c r="I17" s="401"/>
      <c r="J17" s="401"/>
      <c r="K17" s="401"/>
      <c r="L17" s="401"/>
      <c r="M17" s="401"/>
      <c r="N17" s="401"/>
      <c r="O17" s="401"/>
      <c r="P17" s="401"/>
      <c r="Q17" s="401"/>
      <c r="R17" s="402"/>
      <c r="S17" s="210"/>
      <c r="T17" s="52"/>
      <c r="U17" s="52"/>
      <c r="V17" s="53"/>
      <c r="W17" s="52"/>
    </row>
    <row r="18" spans="1:26" ht="32.1" customHeight="1" x14ac:dyDescent="0.25">
      <c r="A18" s="210"/>
      <c r="B18" s="403" t="s">
        <v>5</v>
      </c>
      <c r="C18" s="404"/>
      <c r="D18" s="405" t="s">
        <v>16</v>
      </c>
      <c r="E18" s="403"/>
      <c r="F18" s="404"/>
      <c r="G18" s="404"/>
      <c r="H18" s="404"/>
      <c r="I18" s="404"/>
      <c r="J18" s="404"/>
      <c r="K18" s="405"/>
      <c r="L18" s="211" t="s">
        <v>7</v>
      </c>
      <c r="M18" s="211" t="s">
        <v>8</v>
      </c>
      <c r="N18" s="211" t="s">
        <v>9</v>
      </c>
      <c r="O18" s="211" t="s">
        <v>10</v>
      </c>
      <c r="P18" s="211" t="s">
        <v>11</v>
      </c>
      <c r="Q18" s="211" t="s">
        <v>17</v>
      </c>
      <c r="R18" s="211" t="s">
        <v>13</v>
      </c>
      <c r="S18" s="210"/>
      <c r="T18" s="52"/>
      <c r="U18" s="52"/>
      <c r="V18" s="53"/>
      <c r="W18" s="52"/>
    </row>
    <row r="19" spans="1:26" ht="31.5" customHeight="1" x14ac:dyDescent="0.25">
      <c r="A19" s="210"/>
      <c r="B19" s="267"/>
      <c r="C19" s="268"/>
      <c r="D19" s="269"/>
      <c r="E19" s="270"/>
      <c r="F19" s="271"/>
      <c r="G19" s="271"/>
      <c r="H19" s="271"/>
      <c r="I19" s="271"/>
      <c r="J19" s="271"/>
      <c r="K19" s="272"/>
      <c r="L19" s="38"/>
      <c r="M19" s="39"/>
      <c r="N19" s="84"/>
      <c r="O19" s="56"/>
      <c r="P19" s="40" t="str">
        <f t="shared" ref="P19:P43" si="0">IF(N19="","",(L19/N19))</f>
        <v/>
      </c>
      <c r="Q19" s="154">
        <f>O19*R19</f>
        <v>0</v>
      </c>
      <c r="R19" s="166">
        <f>ROUND(L19*M19,2)</f>
        <v>0</v>
      </c>
      <c r="S19" s="210"/>
      <c r="T19" s="52"/>
      <c r="U19" s="52"/>
      <c r="V19" s="53">
        <f t="shared" ref="V19:V43" si="1">Q19+R19</f>
        <v>0</v>
      </c>
      <c r="W19" s="52"/>
    </row>
    <row r="20" spans="1:26" ht="32.1" customHeight="1" x14ac:dyDescent="0.25">
      <c r="A20" s="210"/>
      <c r="B20" s="267"/>
      <c r="C20" s="268"/>
      <c r="D20" s="269"/>
      <c r="E20" s="270"/>
      <c r="F20" s="271"/>
      <c r="G20" s="271"/>
      <c r="H20" s="271"/>
      <c r="I20" s="271"/>
      <c r="J20" s="271"/>
      <c r="K20" s="272"/>
      <c r="L20" s="38"/>
      <c r="M20" s="39"/>
      <c r="N20" s="84"/>
      <c r="O20" s="56"/>
      <c r="P20" s="40" t="str">
        <f t="shared" si="0"/>
        <v/>
      </c>
      <c r="Q20" s="154">
        <f t="shared" ref="Q20:Q43" si="2">O20*R20</f>
        <v>0</v>
      </c>
      <c r="R20" s="166">
        <f t="shared" ref="R20:R43" si="3">ROUND(L20*M20,2)</f>
        <v>0</v>
      </c>
      <c r="S20" s="210"/>
      <c r="T20" s="52"/>
      <c r="U20" s="52" t="s">
        <v>18</v>
      </c>
      <c r="V20" s="53">
        <f t="shared" si="1"/>
        <v>0</v>
      </c>
      <c r="W20" s="52"/>
      <c r="Z20" s="29"/>
    </row>
    <row r="21" spans="1:26" ht="32.1" customHeight="1" x14ac:dyDescent="0.25">
      <c r="A21" s="210"/>
      <c r="B21" s="267"/>
      <c r="C21" s="268"/>
      <c r="D21" s="269"/>
      <c r="E21" s="270"/>
      <c r="F21" s="271"/>
      <c r="G21" s="271"/>
      <c r="H21" s="271"/>
      <c r="I21" s="271"/>
      <c r="J21" s="271"/>
      <c r="K21" s="272"/>
      <c r="L21" s="38"/>
      <c r="M21" s="39"/>
      <c r="N21" s="84"/>
      <c r="O21" s="56"/>
      <c r="P21" s="40" t="str">
        <f t="shared" si="0"/>
        <v/>
      </c>
      <c r="Q21" s="154">
        <f t="shared" si="2"/>
        <v>0</v>
      </c>
      <c r="R21" s="166">
        <f t="shared" si="3"/>
        <v>0</v>
      </c>
      <c r="S21" s="210"/>
      <c r="T21" s="52"/>
      <c r="U21" s="52"/>
      <c r="V21" s="53">
        <f t="shared" si="1"/>
        <v>0</v>
      </c>
      <c r="W21" s="52"/>
    </row>
    <row r="22" spans="1:26" ht="32.1" customHeight="1" x14ac:dyDescent="0.25">
      <c r="A22" s="210"/>
      <c r="B22" s="267"/>
      <c r="C22" s="268"/>
      <c r="D22" s="269"/>
      <c r="E22" s="270"/>
      <c r="F22" s="271"/>
      <c r="G22" s="271"/>
      <c r="H22" s="271"/>
      <c r="I22" s="271"/>
      <c r="J22" s="271"/>
      <c r="K22" s="272"/>
      <c r="L22" s="38"/>
      <c r="M22" s="39"/>
      <c r="N22" s="84"/>
      <c r="O22" s="56"/>
      <c r="P22" s="40" t="str">
        <f t="shared" si="0"/>
        <v/>
      </c>
      <c r="Q22" s="154">
        <f t="shared" si="2"/>
        <v>0</v>
      </c>
      <c r="R22" s="166">
        <f t="shared" si="3"/>
        <v>0</v>
      </c>
      <c r="S22" s="210"/>
      <c r="T22" s="52"/>
      <c r="U22" s="52" t="s">
        <v>18</v>
      </c>
      <c r="V22" s="53">
        <f t="shared" si="1"/>
        <v>0</v>
      </c>
      <c r="W22" s="52"/>
      <c r="Z22" s="29"/>
    </row>
    <row r="23" spans="1:26" ht="32.1" customHeight="1" x14ac:dyDescent="0.25">
      <c r="A23" s="210"/>
      <c r="B23" s="267"/>
      <c r="C23" s="268"/>
      <c r="D23" s="269"/>
      <c r="E23" s="270"/>
      <c r="F23" s="271"/>
      <c r="G23" s="271"/>
      <c r="H23" s="271"/>
      <c r="I23" s="271"/>
      <c r="J23" s="271"/>
      <c r="K23" s="272"/>
      <c r="L23" s="38"/>
      <c r="M23" s="39"/>
      <c r="N23" s="84"/>
      <c r="O23" s="56"/>
      <c r="P23" s="40" t="str">
        <f t="shared" si="0"/>
        <v/>
      </c>
      <c r="Q23" s="154">
        <f t="shared" si="2"/>
        <v>0</v>
      </c>
      <c r="R23" s="166">
        <f t="shared" si="3"/>
        <v>0</v>
      </c>
      <c r="S23" s="210"/>
      <c r="T23" s="52"/>
      <c r="U23" s="52"/>
      <c r="V23" s="53">
        <f>Q23+R23</f>
        <v>0</v>
      </c>
      <c r="W23" s="52"/>
    </row>
    <row r="24" spans="1:26" ht="32.1" customHeight="1" x14ac:dyDescent="0.25">
      <c r="A24" s="210"/>
      <c r="B24" s="267"/>
      <c r="C24" s="268"/>
      <c r="D24" s="269"/>
      <c r="E24" s="270"/>
      <c r="F24" s="271"/>
      <c r="G24" s="271"/>
      <c r="H24" s="271"/>
      <c r="I24" s="271"/>
      <c r="J24" s="271"/>
      <c r="K24" s="272"/>
      <c r="L24" s="38"/>
      <c r="M24" s="39"/>
      <c r="N24" s="84"/>
      <c r="O24" s="56"/>
      <c r="P24" s="40" t="str">
        <f t="shared" si="0"/>
        <v/>
      </c>
      <c r="Q24" s="154">
        <f t="shared" si="2"/>
        <v>0</v>
      </c>
      <c r="R24" s="166">
        <f t="shared" si="3"/>
        <v>0</v>
      </c>
      <c r="S24" s="210"/>
      <c r="T24" s="52"/>
      <c r="U24" s="52" t="s">
        <v>18</v>
      </c>
      <c r="V24" s="53">
        <f>Q24+R24</f>
        <v>0</v>
      </c>
      <c r="W24" s="52"/>
      <c r="Z24" s="29"/>
    </row>
    <row r="25" spans="1:26" ht="32.1" customHeight="1" x14ac:dyDescent="0.25">
      <c r="A25" s="210"/>
      <c r="B25" s="267"/>
      <c r="C25" s="268"/>
      <c r="D25" s="269"/>
      <c r="E25" s="270"/>
      <c r="F25" s="271"/>
      <c r="G25" s="271"/>
      <c r="H25" s="271"/>
      <c r="I25" s="271"/>
      <c r="J25" s="271"/>
      <c r="K25" s="272"/>
      <c r="L25" s="38"/>
      <c r="M25" s="39"/>
      <c r="N25" s="84"/>
      <c r="O25" s="56"/>
      <c r="P25" s="40" t="str">
        <f t="shared" si="0"/>
        <v/>
      </c>
      <c r="Q25" s="154">
        <f t="shared" si="2"/>
        <v>0</v>
      </c>
      <c r="R25" s="166">
        <f t="shared" si="3"/>
        <v>0</v>
      </c>
      <c r="S25" s="210"/>
      <c r="T25" s="52"/>
      <c r="U25" s="52"/>
      <c r="V25" s="53">
        <f t="shared" ref="V25:V32" si="4">Q25+R25</f>
        <v>0</v>
      </c>
      <c r="W25" s="52"/>
    </row>
    <row r="26" spans="1:26" ht="32.1" customHeight="1" x14ac:dyDescent="0.25">
      <c r="A26" s="210"/>
      <c r="B26" s="267"/>
      <c r="C26" s="268"/>
      <c r="D26" s="269"/>
      <c r="E26" s="270"/>
      <c r="F26" s="271"/>
      <c r="G26" s="271"/>
      <c r="H26" s="271"/>
      <c r="I26" s="271"/>
      <c r="J26" s="271"/>
      <c r="K26" s="272"/>
      <c r="L26" s="38"/>
      <c r="M26" s="39"/>
      <c r="N26" s="84"/>
      <c r="O26" s="56"/>
      <c r="P26" s="40" t="str">
        <f t="shared" si="0"/>
        <v/>
      </c>
      <c r="Q26" s="154">
        <f t="shared" si="2"/>
        <v>0</v>
      </c>
      <c r="R26" s="166">
        <f t="shared" si="3"/>
        <v>0</v>
      </c>
      <c r="S26" s="210"/>
      <c r="T26" s="52"/>
      <c r="U26" s="52"/>
      <c r="V26" s="53">
        <f t="shared" si="4"/>
        <v>0</v>
      </c>
      <c r="W26" s="52"/>
    </row>
    <row r="27" spans="1:26" ht="32.1" customHeight="1" x14ac:dyDescent="0.25">
      <c r="A27" s="210"/>
      <c r="B27" s="267"/>
      <c r="C27" s="268"/>
      <c r="D27" s="269"/>
      <c r="E27" s="270"/>
      <c r="F27" s="271"/>
      <c r="G27" s="271"/>
      <c r="H27" s="271"/>
      <c r="I27" s="271"/>
      <c r="J27" s="271"/>
      <c r="K27" s="272"/>
      <c r="L27" s="38"/>
      <c r="M27" s="39"/>
      <c r="N27" s="84"/>
      <c r="O27" s="56"/>
      <c r="P27" s="40" t="str">
        <f t="shared" si="0"/>
        <v/>
      </c>
      <c r="Q27" s="154">
        <f t="shared" si="2"/>
        <v>0</v>
      </c>
      <c r="R27" s="166">
        <f t="shared" si="3"/>
        <v>0</v>
      </c>
      <c r="S27" s="210"/>
      <c r="T27" s="52"/>
      <c r="U27" s="52" t="s">
        <v>18</v>
      </c>
      <c r="V27" s="53">
        <f t="shared" si="4"/>
        <v>0</v>
      </c>
      <c r="W27" s="52"/>
      <c r="Z27" s="29"/>
    </row>
    <row r="28" spans="1:26" ht="32.1" customHeight="1" x14ac:dyDescent="0.25">
      <c r="A28" s="210"/>
      <c r="B28" s="267"/>
      <c r="C28" s="268"/>
      <c r="D28" s="269"/>
      <c r="E28" s="270"/>
      <c r="F28" s="271"/>
      <c r="G28" s="271"/>
      <c r="H28" s="271"/>
      <c r="I28" s="271"/>
      <c r="J28" s="271"/>
      <c r="K28" s="272"/>
      <c r="L28" s="38"/>
      <c r="M28" s="39"/>
      <c r="N28" s="84"/>
      <c r="O28" s="56"/>
      <c r="P28" s="40" t="str">
        <f t="shared" si="0"/>
        <v/>
      </c>
      <c r="Q28" s="154">
        <f t="shared" si="2"/>
        <v>0</v>
      </c>
      <c r="R28" s="166">
        <f t="shared" si="3"/>
        <v>0</v>
      </c>
      <c r="S28" s="210"/>
      <c r="T28" s="52"/>
      <c r="U28" s="52"/>
      <c r="V28" s="53">
        <f t="shared" si="4"/>
        <v>0</v>
      </c>
      <c r="W28" s="52"/>
    </row>
    <row r="29" spans="1:26" ht="32.1" customHeight="1" x14ac:dyDescent="0.25">
      <c r="A29" s="210"/>
      <c r="B29" s="267"/>
      <c r="C29" s="268"/>
      <c r="D29" s="269"/>
      <c r="E29" s="270"/>
      <c r="F29" s="271"/>
      <c r="G29" s="271"/>
      <c r="H29" s="271"/>
      <c r="I29" s="271"/>
      <c r="J29" s="271"/>
      <c r="K29" s="272"/>
      <c r="L29" s="38"/>
      <c r="M29" s="39"/>
      <c r="N29" s="84"/>
      <c r="O29" s="56"/>
      <c r="P29" s="40" t="str">
        <f t="shared" si="0"/>
        <v/>
      </c>
      <c r="Q29" s="154">
        <f t="shared" si="2"/>
        <v>0</v>
      </c>
      <c r="R29" s="166">
        <f t="shared" si="3"/>
        <v>0</v>
      </c>
      <c r="S29" s="210"/>
      <c r="T29" s="52"/>
      <c r="U29" s="52" t="s">
        <v>18</v>
      </c>
      <c r="V29" s="53">
        <f t="shared" si="4"/>
        <v>0</v>
      </c>
      <c r="W29" s="52"/>
      <c r="Z29" s="29"/>
    </row>
    <row r="30" spans="1:26" ht="32.1" customHeight="1" x14ac:dyDescent="0.25">
      <c r="A30" s="210"/>
      <c r="B30" s="267"/>
      <c r="C30" s="268"/>
      <c r="D30" s="269"/>
      <c r="E30" s="270"/>
      <c r="F30" s="271"/>
      <c r="G30" s="271"/>
      <c r="H30" s="271"/>
      <c r="I30" s="271"/>
      <c r="J30" s="271"/>
      <c r="K30" s="272"/>
      <c r="L30" s="38"/>
      <c r="M30" s="39"/>
      <c r="N30" s="84"/>
      <c r="O30" s="56"/>
      <c r="P30" s="40" t="str">
        <f t="shared" si="0"/>
        <v/>
      </c>
      <c r="Q30" s="154">
        <f t="shared" si="2"/>
        <v>0</v>
      </c>
      <c r="R30" s="166">
        <f t="shared" si="3"/>
        <v>0</v>
      </c>
      <c r="S30" s="210"/>
      <c r="T30" s="52"/>
      <c r="U30" s="52"/>
      <c r="V30" s="53">
        <f t="shared" si="4"/>
        <v>0</v>
      </c>
      <c r="W30" s="52"/>
    </row>
    <row r="31" spans="1:26" ht="32.1" customHeight="1" x14ac:dyDescent="0.25">
      <c r="A31" s="210"/>
      <c r="B31" s="267"/>
      <c r="C31" s="268"/>
      <c r="D31" s="269"/>
      <c r="E31" s="270"/>
      <c r="F31" s="271"/>
      <c r="G31" s="271"/>
      <c r="H31" s="271"/>
      <c r="I31" s="271"/>
      <c r="J31" s="271"/>
      <c r="K31" s="272"/>
      <c r="L31" s="38"/>
      <c r="M31" s="39"/>
      <c r="N31" s="84"/>
      <c r="O31" s="56"/>
      <c r="P31" s="40" t="str">
        <f t="shared" si="0"/>
        <v/>
      </c>
      <c r="Q31" s="154">
        <f t="shared" si="2"/>
        <v>0</v>
      </c>
      <c r="R31" s="166">
        <f t="shared" si="3"/>
        <v>0</v>
      </c>
      <c r="S31" s="210"/>
      <c r="T31" s="52"/>
      <c r="U31" s="52" t="s">
        <v>18</v>
      </c>
      <c r="V31" s="53">
        <f t="shared" si="4"/>
        <v>0</v>
      </c>
      <c r="W31" s="52"/>
      <c r="Z31" s="29"/>
    </row>
    <row r="32" spans="1:26" ht="32.1" customHeight="1" x14ac:dyDescent="0.25">
      <c r="A32" s="210"/>
      <c r="B32" s="267"/>
      <c r="C32" s="268"/>
      <c r="D32" s="269"/>
      <c r="E32" s="270"/>
      <c r="F32" s="271"/>
      <c r="G32" s="271"/>
      <c r="H32" s="271"/>
      <c r="I32" s="271"/>
      <c r="J32" s="271"/>
      <c r="K32" s="272"/>
      <c r="L32" s="38"/>
      <c r="M32" s="39"/>
      <c r="N32" s="84"/>
      <c r="O32" s="56"/>
      <c r="P32" s="40" t="str">
        <f t="shared" si="0"/>
        <v/>
      </c>
      <c r="Q32" s="154">
        <f t="shared" si="2"/>
        <v>0</v>
      </c>
      <c r="R32" s="166">
        <f t="shared" si="3"/>
        <v>0</v>
      </c>
      <c r="S32" s="210"/>
      <c r="T32" s="52"/>
      <c r="U32" s="52"/>
      <c r="V32" s="53">
        <f t="shared" si="4"/>
        <v>0</v>
      </c>
      <c r="W32" s="52"/>
    </row>
    <row r="33" spans="1:26" ht="32.1" customHeight="1" x14ac:dyDescent="0.25">
      <c r="A33" s="210"/>
      <c r="B33" s="267"/>
      <c r="C33" s="268"/>
      <c r="D33" s="269"/>
      <c r="E33" s="270"/>
      <c r="F33" s="271"/>
      <c r="G33" s="271"/>
      <c r="H33" s="271"/>
      <c r="I33" s="271"/>
      <c r="J33" s="271"/>
      <c r="K33" s="272"/>
      <c r="L33" s="38"/>
      <c r="M33" s="39"/>
      <c r="N33" s="84"/>
      <c r="O33" s="56"/>
      <c r="P33" s="40" t="str">
        <f t="shared" si="0"/>
        <v/>
      </c>
      <c r="Q33" s="154">
        <f t="shared" si="2"/>
        <v>0</v>
      </c>
      <c r="R33" s="166">
        <f t="shared" si="3"/>
        <v>0</v>
      </c>
      <c r="S33" s="210"/>
      <c r="T33" s="52"/>
      <c r="U33" s="52"/>
      <c r="V33" s="53">
        <f>Q33+R33</f>
        <v>0</v>
      </c>
      <c r="W33" s="52"/>
    </row>
    <row r="34" spans="1:26" ht="32.1" hidden="1" customHeight="1" x14ac:dyDescent="0.25">
      <c r="A34" s="210"/>
      <c r="B34" s="267"/>
      <c r="C34" s="268"/>
      <c r="D34" s="269"/>
      <c r="E34" s="270"/>
      <c r="F34" s="271"/>
      <c r="G34" s="271"/>
      <c r="H34" s="271"/>
      <c r="I34" s="271"/>
      <c r="J34" s="271"/>
      <c r="K34" s="272"/>
      <c r="L34" s="38"/>
      <c r="M34" s="39"/>
      <c r="N34" s="84"/>
      <c r="O34" s="56"/>
      <c r="P34" s="40" t="str">
        <f t="shared" si="0"/>
        <v/>
      </c>
      <c r="Q34" s="154">
        <f t="shared" si="2"/>
        <v>0</v>
      </c>
      <c r="R34" s="166">
        <f t="shared" si="3"/>
        <v>0</v>
      </c>
      <c r="S34" s="210"/>
      <c r="T34" s="52"/>
      <c r="U34" s="52" t="s">
        <v>18</v>
      </c>
      <c r="V34" s="53">
        <f>Q34+R34</f>
        <v>0</v>
      </c>
      <c r="W34" s="52"/>
      <c r="Z34" s="29"/>
    </row>
    <row r="35" spans="1:26" ht="32.1" hidden="1" customHeight="1" x14ac:dyDescent="0.25">
      <c r="A35" s="210"/>
      <c r="B35" s="267"/>
      <c r="C35" s="268"/>
      <c r="D35" s="269"/>
      <c r="E35" s="270"/>
      <c r="F35" s="271"/>
      <c r="G35" s="271"/>
      <c r="H35" s="271"/>
      <c r="I35" s="271"/>
      <c r="J35" s="271"/>
      <c r="K35" s="272"/>
      <c r="L35" s="38"/>
      <c r="M35" s="39"/>
      <c r="N35" s="84"/>
      <c r="O35" s="56"/>
      <c r="P35" s="40" t="str">
        <f t="shared" si="0"/>
        <v/>
      </c>
      <c r="Q35" s="154">
        <f t="shared" si="2"/>
        <v>0</v>
      </c>
      <c r="R35" s="166">
        <f t="shared" si="3"/>
        <v>0</v>
      </c>
      <c r="S35" s="210"/>
      <c r="T35" s="52"/>
      <c r="U35" s="52"/>
      <c r="V35" s="53">
        <f>Q35+R35</f>
        <v>0</v>
      </c>
      <c r="W35" s="52"/>
    </row>
    <row r="36" spans="1:26" ht="32.1" hidden="1" customHeight="1" x14ac:dyDescent="0.25">
      <c r="A36" s="210"/>
      <c r="B36" s="267"/>
      <c r="C36" s="268"/>
      <c r="D36" s="269"/>
      <c r="E36" s="270"/>
      <c r="F36" s="271"/>
      <c r="G36" s="271"/>
      <c r="H36" s="271"/>
      <c r="I36" s="271"/>
      <c r="J36" s="271"/>
      <c r="K36" s="272"/>
      <c r="L36" s="38"/>
      <c r="M36" s="39"/>
      <c r="N36" s="84"/>
      <c r="O36" s="56"/>
      <c r="P36" s="40" t="str">
        <f t="shared" si="0"/>
        <v/>
      </c>
      <c r="Q36" s="154">
        <f t="shared" si="2"/>
        <v>0</v>
      </c>
      <c r="R36" s="166">
        <f t="shared" si="3"/>
        <v>0</v>
      </c>
      <c r="S36" s="210"/>
      <c r="T36" s="52"/>
      <c r="U36" s="52"/>
      <c r="V36" s="53">
        <f t="shared" si="1"/>
        <v>0</v>
      </c>
      <c r="W36" s="52"/>
    </row>
    <row r="37" spans="1:26" ht="32.1" hidden="1" customHeight="1" x14ac:dyDescent="0.25">
      <c r="A37" s="210"/>
      <c r="B37" s="267"/>
      <c r="C37" s="268"/>
      <c r="D37" s="269"/>
      <c r="E37" s="270"/>
      <c r="F37" s="271"/>
      <c r="G37" s="271"/>
      <c r="H37" s="271"/>
      <c r="I37" s="271"/>
      <c r="J37" s="271"/>
      <c r="K37" s="272"/>
      <c r="L37" s="38"/>
      <c r="M37" s="39"/>
      <c r="N37" s="84"/>
      <c r="O37" s="56"/>
      <c r="P37" s="40" t="str">
        <f t="shared" si="0"/>
        <v/>
      </c>
      <c r="Q37" s="154">
        <f t="shared" si="2"/>
        <v>0</v>
      </c>
      <c r="R37" s="166">
        <f t="shared" si="3"/>
        <v>0</v>
      </c>
      <c r="S37" s="210"/>
      <c r="T37" s="52"/>
      <c r="U37" s="52" t="s">
        <v>18</v>
      </c>
      <c r="V37" s="53">
        <f t="shared" si="1"/>
        <v>0</v>
      </c>
      <c r="W37" s="52"/>
      <c r="Z37" s="29"/>
    </row>
    <row r="38" spans="1:26" ht="32.1" hidden="1" customHeight="1" x14ac:dyDescent="0.25">
      <c r="A38" s="210"/>
      <c r="B38" s="267"/>
      <c r="C38" s="268"/>
      <c r="D38" s="269"/>
      <c r="E38" s="270"/>
      <c r="F38" s="271"/>
      <c r="G38" s="271"/>
      <c r="H38" s="271"/>
      <c r="I38" s="271"/>
      <c r="J38" s="271"/>
      <c r="K38" s="272"/>
      <c r="L38" s="38"/>
      <c r="M38" s="39"/>
      <c r="N38" s="84"/>
      <c r="O38" s="56"/>
      <c r="P38" s="40" t="str">
        <f t="shared" si="0"/>
        <v/>
      </c>
      <c r="Q38" s="154">
        <f t="shared" si="2"/>
        <v>0</v>
      </c>
      <c r="R38" s="166">
        <f t="shared" si="3"/>
        <v>0</v>
      </c>
      <c r="S38" s="210"/>
      <c r="T38" s="52"/>
      <c r="U38" s="52"/>
      <c r="V38" s="53">
        <f t="shared" si="1"/>
        <v>0</v>
      </c>
      <c r="W38" s="52"/>
    </row>
    <row r="39" spans="1:26" ht="32.1" hidden="1" customHeight="1" x14ac:dyDescent="0.25">
      <c r="A39" s="210"/>
      <c r="B39" s="267"/>
      <c r="C39" s="268"/>
      <c r="D39" s="269"/>
      <c r="E39" s="270"/>
      <c r="F39" s="271"/>
      <c r="G39" s="271"/>
      <c r="H39" s="271"/>
      <c r="I39" s="271"/>
      <c r="J39" s="271"/>
      <c r="K39" s="272"/>
      <c r="L39" s="38"/>
      <c r="M39" s="39"/>
      <c r="N39" s="84"/>
      <c r="O39" s="56"/>
      <c r="P39" s="40" t="str">
        <f t="shared" si="0"/>
        <v/>
      </c>
      <c r="Q39" s="154">
        <f t="shared" si="2"/>
        <v>0</v>
      </c>
      <c r="R39" s="166">
        <f t="shared" si="3"/>
        <v>0</v>
      </c>
      <c r="S39" s="210"/>
      <c r="T39" s="52"/>
      <c r="U39" s="52" t="s">
        <v>18</v>
      </c>
      <c r="V39" s="53">
        <f t="shared" si="1"/>
        <v>0</v>
      </c>
      <c r="W39" s="52"/>
      <c r="Z39" s="29"/>
    </row>
    <row r="40" spans="1:26" ht="32.1" hidden="1" customHeight="1" x14ac:dyDescent="0.25">
      <c r="A40" s="210"/>
      <c r="B40" s="267"/>
      <c r="C40" s="268"/>
      <c r="D40" s="269"/>
      <c r="E40" s="270"/>
      <c r="F40" s="271"/>
      <c r="G40" s="271"/>
      <c r="H40" s="271"/>
      <c r="I40" s="271"/>
      <c r="J40" s="271"/>
      <c r="K40" s="272"/>
      <c r="L40" s="38"/>
      <c r="M40" s="39"/>
      <c r="N40" s="84"/>
      <c r="O40" s="56"/>
      <c r="P40" s="40" t="str">
        <f t="shared" si="0"/>
        <v/>
      </c>
      <c r="Q40" s="154">
        <f t="shared" si="2"/>
        <v>0</v>
      </c>
      <c r="R40" s="166">
        <f t="shared" si="3"/>
        <v>0</v>
      </c>
      <c r="S40" s="210"/>
      <c r="T40" s="52"/>
      <c r="U40" s="52"/>
      <c r="V40" s="53">
        <f t="shared" si="1"/>
        <v>0</v>
      </c>
      <c r="W40" s="52"/>
    </row>
    <row r="41" spans="1:26" ht="32.1" hidden="1" customHeight="1" x14ac:dyDescent="0.25">
      <c r="A41" s="210"/>
      <c r="B41" s="267"/>
      <c r="C41" s="268"/>
      <c r="D41" s="269"/>
      <c r="E41" s="270"/>
      <c r="F41" s="271"/>
      <c r="G41" s="271"/>
      <c r="H41" s="271"/>
      <c r="I41" s="271"/>
      <c r="J41" s="271"/>
      <c r="K41" s="272"/>
      <c r="L41" s="38"/>
      <c r="M41" s="39"/>
      <c r="N41" s="84"/>
      <c r="O41" s="56"/>
      <c r="P41" s="40" t="str">
        <f t="shared" si="0"/>
        <v/>
      </c>
      <c r="Q41" s="154">
        <f t="shared" si="2"/>
        <v>0</v>
      </c>
      <c r="R41" s="166">
        <f t="shared" si="3"/>
        <v>0</v>
      </c>
      <c r="S41" s="210"/>
      <c r="T41" s="52"/>
      <c r="U41" s="52" t="s">
        <v>18</v>
      </c>
      <c r="V41" s="53">
        <f t="shared" si="1"/>
        <v>0</v>
      </c>
      <c r="W41" s="52"/>
      <c r="Z41" s="29"/>
    </row>
    <row r="42" spans="1:26" ht="32.1" hidden="1" customHeight="1" x14ac:dyDescent="0.25">
      <c r="A42" s="210"/>
      <c r="B42" s="267"/>
      <c r="C42" s="268"/>
      <c r="D42" s="269"/>
      <c r="E42" s="270"/>
      <c r="F42" s="271"/>
      <c r="G42" s="271"/>
      <c r="H42" s="271"/>
      <c r="I42" s="271"/>
      <c r="J42" s="271"/>
      <c r="K42" s="272"/>
      <c r="L42" s="38"/>
      <c r="M42" s="39"/>
      <c r="N42" s="84"/>
      <c r="O42" s="56"/>
      <c r="P42" s="40" t="str">
        <f t="shared" si="0"/>
        <v/>
      </c>
      <c r="Q42" s="154">
        <f t="shared" si="2"/>
        <v>0</v>
      </c>
      <c r="R42" s="166">
        <f t="shared" si="3"/>
        <v>0</v>
      </c>
      <c r="S42" s="210"/>
      <c r="T42" s="52"/>
      <c r="U42" s="52"/>
      <c r="V42" s="53">
        <f t="shared" si="1"/>
        <v>0</v>
      </c>
      <c r="W42" s="52"/>
    </row>
    <row r="43" spans="1:26" ht="32.1" hidden="1" customHeight="1" x14ac:dyDescent="0.25">
      <c r="A43" s="210"/>
      <c r="B43" s="267"/>
      <c r="C43" s="268"/>
      <c r="D43" s="269"/>
      <c r="E43" s="270"/>
      <c r="F43" s="271"/>
      <c r="G43" s="271"/>
      <c r="H43" s="271"/>
      <c r="I43" s="271"/>
      <c r="J43" s="271"/>
      <c r="K43" s="272"/>
      <c r="L43" s="38"/>
      <c r="M43" s="39"/>
      <c r="N43" s="84"/>
      <c r="O43" s="56"/>
      <c r="P43" s="40" t="str">
        <f t="shared" si="0"/>
        <v/>
      </c>
      <c r="Q43" s="154">
        <f t="shared" si="2"/>
        <v>0</v>
      </c>
      <c r="R43" s="166">
        <f t="shared" si="3"/>
        <v>0</v>
      </c>
      <c r="S43" s="210"/>
      <c r="T43" s="52"/>
      <c r="U43" s="52" t="s">
        <v>18</v>
      </c>
      <c r="V43" s="53">
        <f t="shared" si="1"/>
        <v>0</v>
      </c>
      <c r="W43" s="52"/>
      <c r="Z43" s="29"/>
    </row>
    <row r="44" spans="1:26" ht="32.1" customHeight="1" x14ac:dyDescent="0.25">
      <c r="A44" s="210"/>
      <c r="B44" s="406" t="s">
        <v>14</v>
      </c>
      <c r="C44" s="407"/>
      <c r="D44" s="407"/>
      <c r="E44" s="407"/>
      <c r="F44" s="407"/>
      <c r="G44" s="407"/>
      <c r="H44" s="407"/>
      <c r="I44" s="407"/>
      <c r="J44" s="407"/>
      <c r="K44" s="407"/>
      <c r="L44" s="407"/>
      <c r="M44" s="407"/>
      <c r="N44" s="407"/>
      <c r="O44" s="408"/>
      <c r="P44" s="41">
        <f>SUM(P19:P43)</f>
        <v>0</v>
      </c>
      <c r="Q44" s="104">
        <f>SUM(Q19:Q43)</f>
        <v>0</v>
      </c>
      <c r="R44" s="105">
        <f>ROUND(SUM(R19:R43),0)</f>
        <v>0</v>
      </c>
      <c r="S44" s="210"/>
      <c r="T44" s="52"/>
      <c r="U44" s="52">
        <f>R44+Q44</f>
        <v>0</v>
      </c>
      <c r="V44" s="52"/>
      <c r="W44" s="52"/>
      <c r="X44" s="23">
        <f>R44</f>
        <v>0</v>
      </c>
    </row>
    <row r="45" spans="1:26" ht="32.1" customHeight="1" x14ac:dyDescent="0.25">
      <c r="A45" s="210"/>
      <c r="B45" s="409" t="s">
        <v>19</v>
      </c>
      <c r="C45" s="410"/>
      <c r="D45" s="410"/>
      <c r="E45" s="410"/>
      <c r="F45" s="410"/>
      <c r="G45" s="410"/>
      <c r="H45" s="410"/>
      <c r="I45" s="410"/>
      <c r="J45" s="410"/>
      <c r="K45" s="410"/>
      <c r="L45" s="410"/>
      <c r="M45" s="410"/>
      <c r="N45" s="410"/>
      <c r="O45" s="410"/>
      <c r="P45" s="410"/>
      <c r="Q45" s="410"/>
      <c r="R45" s="411"/>
      <c r="S45" s="210"/>
      <c r="T45" s="52"/>
      <c r="U45" s="52"/>
      <c r="V45" s="52"/>
      <c r="W45" s="52"/>
    </row>
    <row r="46" spans="1:26" ht="32.1" customHeight="1" x14ac:dyDescent="0.25">
      <c r="A46" s="210"/>
      <c r="B46" s="403" t="s">
        <v>5</v>
      </c>
      <c r="C46" s="404"/>
      <c r="D46" s="405" t="s">
        <v>20</v>
      </c>
      <c r="E46" s="403"/>
      <c r="F46" s="404"/>
      <c r="G46" s="404"/>
      <c r="H46" s="404"/>
      <c r="I46" s="404"/>
      <c r="J46" s="404"/>
      <c r="K46" s="405"/>
      <c r="L46" s="211" t="s">
        <v>7</v>
      </c>
      <c r="M46" s="211" t="s">
        <v>8</v>
      </c>
      <c r="N46" s="211" t="s">
        <v>9</v>
      </c>
      <c r="O46" s="211" t="s">
        <v>10</v>
      </c>
      <c r="P46" s="211" t="s">
        <v>11</v>
      </c>
      <c r="Q46" s="211" t="s">
        <v>17</v>
      </c>
      <c r="R46" s="211" t="s">
        <v>13</v>
      </c>
      <c r="S46" s="210"/>
      <c r="T46" s="52"/>
      <c r="U46" s="52"/>
      <c r="V46" s="53"/>
      <c r="W46" s="52"/>
    </row>
    <row r="47" spans="1:26" ht="32.1" customHeight="1" x14ac:dyDescent="0.25">
      <c r="A47" s="210"/>
      <c r="B47" s="267"/>
      <c r="C47" s="268"/>
      <c r="D47" s="269"/>
      <c r="E47" s="270"/>
      <c r="F47" s="271"/>
      <c r="G47" s="271"/>
      <c r="H47" s="271"/>
      <c r="I47" s="271"/>
      <c r="J47" s="271"/>
      <c r="K47" s="272"/>
      <c r="L47" s="38"/>
      <c r="M47" s="39"/>
      <c r="N47" s="84"/>
      <c r="O47" s="56"/>
      <c r="P47" s="40" t="str">
        <f>IF(N47="","",(L47/N47))</f>
        <v/>
      </c>
      <c r="Q47" s="154">
        <f>O47*R47</f>
        <v>0</v>
      </c>
      <c r="R47" s="166">
        <f t="shared" ref="R47:R51" si="5">ROUND(L47*M47,2)</f>
        <v>0</v>
      </c>
      <c r="S47" s="210"/>
      <c r="T47" s="52"/>
      <c r="U47" s="52"/>
      <c r="V47" s="53">
        <f>Q47+R47</f>
        <v>0</v>
      </c>
      <c r="W47" s="52"/>
    </row>
    <row r="48" spans="1:26" ht="32.1" customHeight="1" x14ac:dyDescent="0.25">
      <c r="A48" s="210"/>
      <c r="B48" s="267"/>
      <c r="C48" s="268"/>
      <c r="D48" s="269"/>
      <c r="E48" s="270"/>
      <c r="F48" s="271"/>
      <c r="G48" s="271"/>
      <c r="H48" s="271"/>
      <c r="I48" s="271"/>
      <c r="J48" s="271"/>
      <c r="K48" s="272"/>
      <c r="L48" s="42"/>
      <c r="M48" s="43"/>
      <c r="N48" s="84"/>
      <c r="O48" s="56"/>
      <c r="P48" s="40" t="str">
        <f>IF(N48="","",(L48/N48))</f>
        <v/>
      </c>
      <c r="Q48" s="154">
        <f>O48*R48</f>
        <v>0</v>
      </c>
      <c r="R48" s="166">
        <f t="shared" si="5"/>
        <v>0</v>
      </c>
      <c r="S48" s="210"/>
      <c r="T48" s="52"/>
      <c r="U48" s="52"/>
      <c r="V48" s="53">
        <f>Q48+R48</f>
        <v>0</v>
      </c>
      <c r="W48" s="52"/>
    </row>
    <row r="49" spans="1:24" ht="32.1" customHeight="1" x14ac:dyDescent="0.25">
      <c r="A49" s="210"/>
      <c r="B49" s="267"/>
      <c r="C49" s="268"/>
      <c r="D49" s="269"/>
      <c r="E49" s="270"/>
      <c r="F49" s="271"/>
      <c r="G49" s="271"/>
      <c r="H49" s="271"/>
      <c r="I49" s="271"/>
      <c r="J49" s="271"/>
      <c r="K49" s="272"/>
      <c r="L49" s="42"/>
      <c r="M49" s="43"/>
      <c r="N49" s="83"/>
      <c r="O49" s="56"/>
      <c r="P49" s="40" t="str">
        <f>IF(N49="","",(L49/N49))</f>
        <v/>
      </c>
      <c r="Q49" s="154">
        <f>O49*R49</f>
        <v>0</v>
      </c>
      <c r="R49" s="166">
        <f t="shared" si="5"/>
        <v>0</v>
      </c>
      <c r="S49" s="210"/>
      <c r="T49" s="52"/>
      <c r="U49" s="52"/>
      <c r="V49" s="53">
        <f>Q49+R49</f>
        <v>0</v>
      </c>
      <c r="W49" s="52"/>
    </row>
    <row r="50" spans="1:24" ht="32.1" hidden="1" customHeight="1" x14ac:dyDescent="0.25">
      <c r="A50" s="210"/>
      <c r="B50" s="267"/>
      <c r="C50" s="268"/>
      <c r="D50" s="269"/>
      <c r="E50" s="270"/>
      <c r="F50" s="271"/>
      <c r="G50" s="271"/>
      <c r="H50" s="271"/>
      <c r="I50" s="271"/>
      <c r="J50" s="271"/>
      <c r="K50" s="272"/>
      <c r="L50" s="42"/>
      <c r="M50" s="43"/>
      <c r="N50" s="83"/>
      <c r="O50" s="56"/>
      <c r="P50" s="40" t="str">
        <f>IF(N50="","",(L50/N50))</f>
        <v/>
      </c>
      <c r="Q50" s="154">
        <f>O50*R50</f>
        <v>0</v>
      </c>
      <c r="R50" s="166">
        <f t="shared" si="5"/>
        <v>0</v>
      </c>
      <c r="S50" s="210"/>
      <c r="T50" s="52"/>
      <c r="U50" s="52"/>
      <c r="V50" s="53">
        <f>Q50+R50</f>
        <v>0</v>
      </c>
      <c r="W50" s="52"/>
    </row>
    <row r="51" spans="1:24" ht="32.1" hidden="1" customHeight="1" x14ac:dyDescent="0.25">
      <c r="A51" s="210"/>
      <c r="B51" s="267"/>
      <c r="C51" s="268"/>
      <c r="D51" s="269"/>
      <c r="E51" s="270"/>
      <c r="F51" s="271"/>
      <c r="G51" s="271"/>
      <c r="H51" s="271"/>
      <c r="I51" s="271"/>
      <c r="J51" s="271"/>
      <c r="K51" s="272"/>
      <c r="L51" s="42"/>
      <c r="M51" s="43"/>
      <c r="N51" s="83"/>
      <c r="O51" s="56"/>
      <c r="P51" s="40" t="str">
        <f>IF(N51="","",(L51/N51))</f>
        <v/>
      </c>
      <c r="Q51" s="154">
        <f>O51*R51</f>
        <v>0</v>
      </c>
      <c r="R51" s="166">
        <f t="shared" si="5"/>
        <v>0</v>
      </c>
      <c r="S51" s="210"/>
      <c r="T51" s="52"/>
      <c r="U51" s="52"/>
      <c r="V51" s="53">
        <f>Q51+R51</f>
        <v>0</v>
      </c>
      <c r="W51" s="52"/>
    </row>
    <row r="52" spans="1:24" ht="32.1" customHeight="1" x14ac:dyDescent="0.25">
      <c r="A52" s="210"/>
      <c r="B52" s="406" t="s">
        <v>14</v>
      </c>
      <c r="C52" s="407"/>
      <c r="D52" s="407"/>
      <c r="E52" s="407"/>
      <c r="F52" s="407"/>
      <c r="G52" s="407"/>
      <c r="H52" s="407"/>
      <c r="I52" s="407"/>
      <c r="J52" s="407"/>
      <c r="K52" s="407"/>
      <c r="L52" s="407"/>
      <c r="M52" s="407"/>
      <c r="N52" s="407"/>
      <c r="O52" s="408"/>
      <c r="P52" s="41">
        <f>SUM(P47:P51)</f>
        <v>0</v>
      </c>
      <c r="Q52" s="104">
        <f>SUM(Q47:Q51)</f>
        <v>0</v>
      </c>
      <c r="R52" s="105">
        <f>ROUND(SUM(R47:R51),0)</f>
        <v>0</v>
      </c>
      <c r="S52" s="210"/>
      <c r="T52" s="52"/>
      <c r="U52" s="52">
        <f>R52+Q52</f>
        <v>0</v>
      </c>
      <c r="V52" s="52"/>
      <c r="W52" s="52"/>
      <c r="X52" s="23">
        <f>R52</f>
        <v>0</v>
      </c>
    </row>
    <row r="53" spans="1:24" ht="32.1" customHeight="1" x14ac:dyDescent="0.25">
      <c r="A53" s="210"/>
      <c r="B53" s="409" t="s">
        <v>21</v>
      </c>
      <c r="C53" s="410"/>
      <c r="D53" s="410"/>
      <c r="E53" s="410"/>
      <c r="F53" s="410"/>
      <c r="G53" s="410"/>
      <c r="H53" s="410"/>
      <c r="I53" s="410"/>
      <c r="J53" s="410"/>
      <c r="K53" s="410"/>
      <c r="L53" s="410"/>
      <c r="M53" s="410"/>
      <c r="N53" s="410"/>
      <c r="O53" s="410"/>
      <c r="P53" s="410"/>
      <c r="Q53" s="410"/>
      <c r="R53" s="411"/>
      <c r="S53" s="210"/>
      <c r="T53" s="52"/>
      <c r="U53" s="52"/>
      <c r="V53" s="52"/>
      <c r="W53" s="52"/>
    </row>
    <row r="54" spans="1:24" ht="32.1" customHeight="1" x14ac:dyDescent="0.25">
      <c r="A54" s="210"/>
      <c r="B54" s="403" t="s">
        <v>22</v>
      </c>
      <c r="C54" s="404"/>
      <c r="D54" s="405"/>
      <c r="E54" s="403" t="s">
        <v>23</v>
      </c>
      <c r="F54" s="404"/>
      <c r="G54" s="404"/>
      <c r="H54" s="404"/>
      <c r="I54" s="404"/>
      <c r="J54" s="404"/>
      <c r="K54" s="404"/>
      <c r="L54" s="404"/>
      <c r="M54" s="404"/>
      <c r="N54" s="404"/>
      <c r="O54" s="404"/>
      <c r="P54" s="404"/>
      <c r="Q54" s="405"/>
      <c r="R54" s="211" t="s">
        <v>24</v>
      </c>
      <c r="S54" s="210"/>
      <c r="T54" s="52"/>
      <c r="U54" s="52"/>
      <c r="V54" s="52"/>
      <c r="W54" s="52"/>
    </row>
    <row r="55" spans="1:24" ht="32.1" customHeight="1" x14ac:dyDescent="0.25">
      <c r="A55" s="210"/>
      <c r="B55" s="267"/>
      <c r="C55" s="268"/>
      <c r="D55" s="269"/>
      <c r="E55" s="270"/>
      <c r="F55" s="271"/>
      <c r="G55" s="271"/>
      <c r="H55" s="271"/>
      <c r="I55" s="271"/>
      <c r="J55" s="271"/>
      <c r="K55" s="271"/>
      <c r="L55" s="271"/>
      <c r="M55" s="271"/>
      <c r="N55" s="271"/>
      <c r="O55" s="271"/>
      <c r="P55" s="271"/>
      <c r="Q55" s="272"/>
      <c r="R55" s="106"/>
      <c r="S55" s="210"/>
      <c r="T55" s="52"/>
      <c r="U55" s="52"/>
      <c r="V55" s="52"/>
      <c r="W55" s="52"/>
    </row>
    <row r="56" spans="1:24" ht="32.1" customHeight="1" x14ac:dyDescent="0.25">
      <c r="A56" s="210"/>
      <c r="B56" s="267"/>
      <c r="C56" s="268"/>
      <c r="D56" s="269"/>
      <c r="E56" s="270"/>
      <c r="F56" s="271"/>
      <c r="G56" s="271"/>
      <c r="H56" s="271"/>
      <c r="I56" s="271"/>
      <c r="J56" s="271"/>
      <c r="K56" s="271"/>
      <c r="L56" s="271"/>
      <c r="M56" s="271"/>
      <c r="N56" s="271"/>
      <c r="O56" s="271"/>
      <c r="P56" s="271"/>
      <c r="Q56" s="272"/>
      <c r="R56" s="106"/>
      <c r="S56" s="210"/>
      <c r="T56" s="52"/>
      <c r="U56" s="52"/>
      <c r="V56" s="52"/>
      <c r="W56" s="52"/>
    </row>
    <row r="57" spans="1:24" ht="32.1" customHeight="1" x14ac:dyDescent="0.25">
      <c r="A57" s="210"/>
      <c r="B57" s="412" t="s">
        <v>25</v>
      </c>
      <c r="C57" s="413"/>
      <c r="D57" s="413"/>
      <c r="E57" s="413"/>
      <c r="F57" s="413"/>
      <c r="G57" s="413"/>
      <c r="H57" s="413"/>
      <c r="I57" s="413"/>
      <c r="J57" s="413"/>
      <c r="K57" s="413"/>
      <c r="L57" s="413"/>
      <c r="M57" s="413"/>
      <c r="N57" s="413"/>
      <c r="O57" s="413"/>
      <c r="P57" s="413"/>
      <c r="Q57" s="414"/>
      <c r="R57" s="107">
        <f>ROUND(R55+R56,0)</f>
        <v>0</v>
      </c>
      <c r="S57" s="210"/>
      <c r="T57" s="52"/>
      <c r="U57" s="52"/>
      <c r="V57" s="52"/>
      <c r="W57" s="52"/>
      <c r="X57" s="23">
        <f>R57</f>
        <v>0</v>
      </c>
    </row>
    <row r="58" spans="1:24" ht="32.1" customHeight="1" x14ac:dyDescent="0.25">
      <c r="A58" s="210"/>
      <c r="B58" s="409" t="s">
        <v>26</v>
      </c>
      <c r="C58" s="410"/>
      <c r="D58" s="410"/>
      <c r="E58" s="410"/>
      <c r="F58" s="410"/>
      <c r="G58" s="410"/>
      <c r="H58" s="410"/>
      <c r="I58" s="410"/>
      <c r="J58" s="410"/>
      <c r="K58" s="410"/>
      <c r="L58" s="410"/>
      <c r="M58" s="410"/>
      <c r="N58" s="410"/>
      <c r="O58" s="410"/>
      <c r="P58" s="410"/>
      <c r="Q58" s="410"/>
      <c r="R58" s="411"/>
      <c r="S58" s="210"/>
      <c r="T58" s="52"/>
      <c r="U58" s="52"/>
      <c r="V58" s="52"/>
      <c r="W58" s="52"/>
    </row>
    <row r="59" spans="1:24" ht="32.1" customHeight="1" x14ac:dyDescent="0.25">
      <c r="A59" s="210"/>
      <c r="B59" s="415"/>
      <c r="C59" s="416"/>
      <c r="D59" s="416" t="s">
        <v>27</v>
      </c>
      <c r="E59" s="416"/>
      <c r="F59" s="416"/>
      <c r="G59" s="416"/>
      <c r="H59" s="416"/>
      <c r="I59" s="416"/>
      <c r="J59" s="416"/>
      <c r="K59" s="416"/>
      <c r="L59" s="416"/>
      <c r="M59" s="416"/>
      <c r="N59" s="416"/>
      <c r="O59" s="416"/>
      <c r="P59" s="416"/>
      <c r="Q59" s="417"/>
      <c r="R59" s="211" t="s">
        <v>28</v>
      </c>
      <c r="S59" s="210"/>
      <c r="T59" s="52"/>
      <c r="U59" s="52"/>
      <c r="V59" s="52"/>
      <c r="W59" s="52"/>
    </row>
    <row r="60" spans="1:24" ht="32.1" customHeight="1" x14ac:dyDescent="0.25">
      <c r="A60" s="210"/>
      <c r="B60" s="418" t="s">
        <v>29</v>
      </c>
      <c r="C60" s="419"/>
      <c r="D60" s="420"/>
      <c r="E60" s="270"/>
      <c r="F60" s="271"/>
      <c r="G60" s="271"/>
      <c r="H60" s="271"/>
      <c r="I60" s="271"/>
      <c r="J60" s="271"/>
      <c r="K60" s="271"/>
      <c r="L60" s="271"/>
      <c r="M60" s="271"/>
      <c r="N60" s="271"/>
      <c r="O60" s="271"/>
      <c r="P60" s="271"/>
      <c r="Q60" s="272"/>
      <c r="R60" s="108">
        <f>Q16</f>
        <v>0</v>
      </c>
      <c r="S60" s="210"/>
      <c r="T60" s="52"/>
      <c r="U60" s="52"/>
      <c r="V60" s="52"/>
      <c r="W60" s="52"/>
    </row>
    <row r="61" spans="1:24" ht="32.1" customHeight="1" x14ac:dyDescent="0.25">
      <c r="A61" s="210"/>
      <c r="B61" s="421" t="s">
        <v>30</v>
      </c>
      <c r="C61" s="422"/>
      <c r="D61" s="422"/>
      <c r="E61" s="422"/>
      <c r="F61" s="423"/>
      <c r="G61" s="259"/>
      <c r="H61" s="259"/>
      <c r="I61" s="259"/>
      <c r="J61" s="259"/>
      <c r="K61" s="259"/>
      <c r="L61" s="259"/>
      <c r="M61" s="259"/>
      <c r="N61" s="259"/>
      <c r="O61" s="259"/>
      <c r="P61" s="259"/>
      <c r="Q61" s="260"/>
      <c r="R61" s="109"/>
      <c r="S61" s="210"/>
      <c r="T61" s="52"/>
      <c r="U61" s="52"/>
      <c r="V61" s="52"/>
      <c r="W61" s="52"/>
    </row>
    <row r="62" spans="1:24" ht="32.1" customHeight="1" x14ac:dyDescent="0.25">
      <c r="A62" s="210"/>
      <c r="B62" s="418" t="s">
        <v>31</v>
      </c>
      <c r="C62" s="419"/>
      <c r="D62" s="420"/>
      <c r="E62" s="270"/>
      <c r="F62" s="271"/>
      <c r="G62" s="271"/>
      <c r="H62" s="271"/>
      <c r="I62" s="271"/>
      <c r="J62" s="271"/>
      <c r="K62" s="271"/>
      <c r="L62" s="271"/>
      <c r="M62" s="271"/>
      <c r="N62" s="271"/>
      <c r="O62" s="271"/>
      <c r="P62" s="271"/>
      <c r="Q62" s="272"/>
      <c r="R62" s="110">
        <f>Q44</f>
        <v>0</v>
      </c>
      <c r="S62" s="210"/>
      <c r="T62" s="52"/>
      <c r="U62" s="52"/>
      <c r="V62" s="52"/>
      <c r="W62" s="52"/>
    </row>
    <row r="63" spans="1:24" ht="32.1" customHeight="1" x14ac:dyDescent="0.25">
      <c r="A63" s="210"/>
      <c r="B63" s="421" t="s">
        <v>32</v>
      </c>
      <c r="C63" s="422"/>
      <c r="D63" s="422"/>
      <c r="E63" s="422"/>
      <c r="F63" s="423"/>
      <c r="G63" s="259"/>
      <c r="H63" s="259"/>
      <c r="I63" s="259"/>
      <c r="J63" s="259"/>
      <c r="K63" s="259"/>
      <c r="L63" s="259"/>
      <c r="M63" s="259"/>
      <c r="N63" s="259"/>
      <c r="O63" s="259"/>
      <c r="P63" s="259"/>
      <c r="Q63" s="260"/>
      <c r="R63" s="109"/>
      <c r="S63" s="210"/>
      <c r="T63" s="52"/>
      <c r="U63" s="52"/>
      <c r="V63" s="52"/>
      <c r="W63" s="52"/>
    </row>
    <row r="64" spans="1:24" ht="32.1" customHeight="1" x14ac:dyDescent="0.25">
      <c r="A64" s="210"/>
      <c r="B64" s="418" t="s">
        <v>33</v>
      </c>
      <c r="C64" s="419"/>
      <c r="D64" s="420"/>
      <c r="E64" s="270"/>
      <c r="F64" s="271"/>
      <c r="G64" s="271"/>
      <c r="H64" s="271"/>
      <c r="I64" s="271"/>
      <c r="J64" s="271"/>
      <c r="K64" s="271"/>
      <c r="L64" s="271"/>
      <c r="M64" s="271"/>
      <c r="N64" s="271"/>
      <c r="O64" s="271"/>
      <c r="P64" s="271"/>
      <c r="Q64" s="272"/>
      <c r="R64" s="108">
        <f>Q52</f>
        <v>0</v>
      </c>
      <c r="S64" s="210"/>
      <c r="T64" s="52"/>
      <c r="U64" s="52"/>
      <c r="V64" s="52"/>
      <c r="W64" s="52"/>
    </row>
    <row r="65" spans="1:24" ht="32.1" customHeight="1" x14ac:dyDescent="0.25">
      <c r="A65" s="210"/>
      <c r="B65" s="421" t="s">
        <v>34</v>
      </c>
      <c r="C65" s="422"/>
      <c r="D65" s="422"/>
      <c r="E65" s="422"/>
      <c r="F65" s="423"/>
      <c r="G65" s="259"/>
      <c r="H65" s="259"/>
      <c r="I65" s="259"/>
      <c r="J65" s="259"/>
      <c r="K65" s="259"/>
      <c r="L65" s="259"/>
      <c r="M65" s="259"/>
      <c r="N65" s="259"/>
      <c r="O65" s="259"/>
      <c r="P65" s="259"/>
      <c r="Q65" s="260"/>
      <c r="R65" s="109"/>
      <c r="S65" s="210"/>
      <c r="T65" s="52"/>
      <c r="U65" s="52"/>
      <c r="V65" s="52"/>
      <c r="W65" s="52"/>
    </row>
    <row r="66" spans="1:24" ht="32.1" customHeight="1" x14ac:dyDescent="0.25">
      <c r="A66" s="210"/>
      <c r="B66" s="406" t="s">
        <v>35</v>
      </c>
      <c r="C66" s="407"/>
      <c r="D66" s="407"/>
      <c r="E66" s="407"/>
      <c r="F66" s="407"/>
      <c r="G66" s="407"/>
      <c r="H66" s="407"/>
      <c r="I66" s="407"/>
      <c r="J66" s="407"/>
      <c r="K66" s="407"/>
      <c r="L66" s="407"/>
      <c r="M66" s="407"/>
      <c r="N66" s="407"/>
      <c r="O66" s="407"/>
      <c r="P66" s="407"/>
      <c r="Q66" s="408"/>
      <c r="R66" s="111">
        <f>SUM(R60:R65)</f>
        <v>0</v>
      </c>
      <c r="S66" s="210"/>
      <c r="T66" s="52"/>
      <c r="U66" s="52"/>
      <c r="V66" s="52"/>
      <c r="W66" s="52"/>
      <c r="X66" s="23">
        <f>R66</f>
        <v>0</v>
      </c>
    </row>
    <row r="67" spans="1:24" ht="32.1" customHeight="1" x14ac:dyDescent="0.25">
      <c r="A67" s="210"/>
      <c r="B67" s="400" t="s">
        <v>36</v>
      </c>
      <c r="C67" s="401"/>
      <c r="D67" s="401"/>
      <c r="E67" s="401"/>
      <c r="F67" s="401"/>
      <c r="G67" s="401"/>
      <c r="H67" s="401"/>
      <c r="I67" s="401"/>
      <c r="J67" s="401"/>
      <c r="K67" s="401"/>
      <c r="L67" s="401"/>
      <c r="M67" s="401"/>
      <c r="N67" s="401"/>
      <c r="O67" s="401"/>
      <c r="P67" s="401"/>
      <c r="Q67" s="401"/>
      <c r="R67" s="402"/>
      <c r="S67" s="210"/>
      <c r="T67" s="52"/>
      <c r="U67" s="52"/>
      <c r="V67" s="52"/>
      <c r="W67" s="52"/>
    </row>
    <row r="68" spans="1:24" ht="32.1" customHeight="1" x14ac:dyDescent="0.25">
      <c r="A68" s="210"/>
      <c r="B68" s="424" t="s">
        <v>37</v>
      </c>
      <c r="C68" s="425"/>
      <c r="D68" s="426"/>
      <c r="E68" s="427" t="s">
        <v>38</v>
      </c>
      <c r="F68" s="428"/>
      <c r="G68" s="429"/>
      <c r="H68" s="428" t="s">
        <v>39</v>
      </c>
      <c r="I68" s="428"/>
      <c r="J68" s="428"/>
      <c r="K68" s="428"/>
      <c r="L68" s="428"/>
      <c r="M68" s="428"/>
      <c r="N68" s="428"/>
      <c r="O68" s="429"/>
      <c r="P68" s="229" t="s">
        <v>40</v>
      </c>
      <c r="Q68" s="230" t="s">
        <v>41</v>
      </c>
      <c r="R68" s="230" t="s">
        <v>24</v>
      </c>
      <c r="S68" s="210"/>
      <c r="T68" s="52"/>
      <c r="U68" s="52"/>
      <c r="V68" s="52" t="s">
        <v>42</v>
      </c>
      <c r="W68" s="52" t="s">
        <v>82</v>
      </c>
    </row>
    <row r="69" spans="1:24" ht="32.1" customHeight="1" x14ac:dyDescent="0.25">
      <c r="A69" s="210"/>
      <c r="B69" s="253"/>
      <c r="C69" s="254"/>
      <c r="D69" s="255"/>
      <c r="E69" s="250" t="str">
        <f>IF(B69="","Select Contractor or Sub Awardee in Column B to continue","")</f>
        <v>Select Contractor or Sub Awardee in Column B to continue</v>
      </c>
      <c r="F69" s="251"/>
      <c r="G69" s="252"/>
      <c r="H69" s="290" t="str">
        <f>IF(B69="","Select Contractor or Sub Awardee in column B to continue","")</f>
        <v>Select Contractor or Sub Awardee in column B to continue</v>
      </c>
      <c r="I69" s="290"/>
      <c r="J69" s="290"/>
      <c r="K69" s="290"/>
      <c r="L69" s="290"/>
      <c r="M69" s="290"/>
      <c r="N69" s="290"/>
      <c r="O69" s="290"/>
      <c r="P69" s="27"/>
      <c r="Q69" s="122"/>
      <c r="R69" s="112">
        <f>ROUND(Q69*P69,2)</f>
        <v>0</v>
      </c>
      <c r="S69" s="210"/>
      <c r="T69" s="52"/>
      <c r="U69" s="53" t="e">
        <f>IF(#REF!="","",IF(B69="","",R69))</f>
        <v>#REF!</v>
      </c>
      <c r="V69" s="53" t="e">
        <f>IF(#REF!="Contractor","",IF(B69="","",B69))</f>
        <v>#REF!</v>
      </c>
      <c r="W69" s="53" t="e">
        <f>IF(#REF!="Contractor",0,R69)</f>
        <v>#REF!</v>
      </c>
    </row>
    <row r="70" spans="1:24" ht="32.1" customHeight="1" x14ac:dyDescent="0.25">
      <c r="A70" s="210"/>
      <c r="B70" s="253"/>
      <c r="C70" s="254"/>
      <c r="D70" s="255"/>
      <c r="E70" s="250" t="str">
        <f>IF(B70="","Select Contractor or Sub Awardee in Column B to continue","")</f>
        <v>Select Contractor or Sub Awardee in Column B to continue</v>
      </c>
      <c r="F70" s="251"/>
      <c r="G70" s="252"/>
      <c r="H70" s="290" t="str">
        <f>IF(B70="","Select Contractor or Sub Awardee in column B to continue","")</f>
        <v>Select Contractor or Sub Awardee in column B to continue</v>
      </c>
      <c r="I70" s="290"/>
      <c r="J70" s="290"/>
      <c r="K70" s="290"/>
      <c r="L70" s="290"/>
      <c r="M70" s="290"/>
      <c r="N70" s="290"/>
      <c r="O70" s="290"/>
      <c r="P70" s="27"/>
      <c r="Q70" s="122"/>
      <c r="R70" s="112">
        <f t="shared" ref="R70:R73" si="6">ROUND(Q70*P70,2)</f>
        <v>0</v>
      </c>
      <c r="S70" s="210"/>
      <c r="T70" s="52"/>
      <c r="U70" s="53" t="e">
        <f>IF(#REF!="","",IF(B70="","",R70))</f>
        <v>#REF!</v>
      </c>
      <c r="V70" s="53" t="e">
        <f>IF(#REF!="Contractor","",IF(B70="","",B70))</f>
        <v>#REF!</v>
      </c>
      <c r="W70" s="53" t="e">
        <f>IF(#REF!="Contractor",0,R70)</f>
        <v>#REF!</v>
      </c>
    </row>
    <row r="71" spans="1:24" ht="32.1" customHeight="1" x14ac:dyDescent="0.25">
      <c r="A71" s="210"/>
      <c r="B71" s="253"/>
      <c r="C71" s="254"/>
      <c r="D71" s="255"/>
      <c r="E71" s="250" t="str">
        <f>IF(B71="","Select Contractor or Sub Awardee in Column B to continue","")</f>
        <v>Select Contractor or Sub Awardee in Column B to continue</v>
      </c>
      <c r="F71" s="251"/>
      <c r="G71" s="252"/>
      <c r="H71" s="290" t="str">
        <f>IF(B71="","Select Contractor or Sub Awardee in column B to continue","")</f>
        <v>Select Contractor or Sub Awardee in column B to continue</v>
      </c>
      <c r="I71" s="290"/>
      <c r="J71" s="290"/>
      <c r="K71" s="290"/>
      <c r="L71" s="290"/>
      <c r="M71" s="290"/>
      <c r="N71" s="290"/>
      <c r="O71" s="290"/>
      <c r="P71" s="27"/>
      <c r="Q71" s="122"/>
      <c r="R71" s="112">
        <f t="shared" si="6"/>
        <v>0</v>
      </c>
      <c r="S71" s="210"/>
      <c r="T71" s="52"/>
      <c r="U71" s="53" t="e">
        <f>IF(#REF!="","",IF(B71="","",R71))</f>
        <v>#REF!</v>
      </c>
      <c r="V71" s="53" t="e">
        <f>IF(#REF!="Contractor","",IF(B71="","",B71))</f>
        <v>#REF!</v>
      </c>
      <c r="W71" s="53" t="e">
        <f>IF(#REF!="Contractor",0,R71)</f>
        <v>#REF!</v>
      </c>
    </row>
    <row r="72" spans="1:24" ht="32.1" customHeight="1" x14ac:dyDescent="0.25">
      <c r="A72" s="210"/>
      <c r="B72" s="253"/>
      <c r="C72" s="254"/>
      <c r="D72" s="255"/>
      <c r="E72" s="250" t="str">
        <f>IF(B72="","Select Contractor or Sub Awardee in Column B to continue","")</f>
        <v>Select Contractor or Sub Awardee in Column B to continue</v>
      </c>
      <c r="F72" s="251"/>
      <c r="G72" s="252"/>
      <c r="H72" s="290" t="str">
        <f>IF(B72="","Select Contractor or Sub Awardee in column B to continue","")</f>
        <v>Select Contractor or Sub Awardee in column B to continue</v>
      </c>
      <c r="I72" s="290"/>
      <c r="J72" s="290"/>
      <c r="K72" s="290"/>
      <c r="L72" s="290"/>
      <c r="M72" s="290"/>
      <c r="N72" s="290"/>
      <c r="O72" s="290"/>
      <c r="P72" s="27"/>
      <c r="Q72" s="122"/>
      <c r="R72" s="112">
        <f t="shared" si="6"/>
        <v>0</v>
      </c>
      <c r="S72" s="210"/>
      <c r="T72" s="52"/>
      <c r="U72" s="53" t="e">
        <f>IF(#REF!="","",IF(B72="","",R72))</f>
        <v>#REF!</v>
      </c>
      <c r="V72" s="53" t="e">
        <f>IF(#REF!="Contractor","",IF(B72="","",B72))</f>
        <v>#REF!</v>
      </c>
      <c r="W72" s="53" t="e">
        <f>IF(#REF!="Contractor",0,R72)</f>
        <v>#REF!</v>
      </c>
    </row>
    <row r="73" spans="1:24" ht="32.1" customHeight="1" x14ac:dyDescent="0.25">
      <c r="A73" s="210"/>
      <c r="B73" s="253"/>
      <c r="C73" s="254"/>
      <c r="D73" s="255"/>
      <c r="E73" s="250" t="str">
        <f>IF(B73="","Select Contractor or Sub Awardee in Column B to continue","")</f>
        <v>Select Contractor or Sub Awardee in Column B to continue</v>
      </c>
      <c r="F73" s="251"/>
      <c r="G73" s="252"/>
      <c r="H73" s="290" t="str">
        <f>IF(B73="","Select Contractor or Sub Awardee in column B to continue","")</f>
        <v>Select Contractor or Sub Awardee in column B to continue</v>
      </c>
      <c r="I73" s="290"/>
      <c r="J73" s="290"/>
      <c r="K73" s="290"/>
      <c r="L73" s="290"/>
      <c r="M73" s="290"/>
      <c r="N73" s="290"/>
      <c r="O73" s="290"/>
      <c r="P73" s="27"/>
      <c r="Q73" s="122"/>
      <c r="R73" s="112">
        <f t="shared" si="6"/>
        <v>0</v>
      </c>
      <c r="S73" s="210"/>
      <c r="T73" s="52"/>
      <c r="U73" s="53" t="e">
        <f>IF(#REF!="","",IF(B73="","",R73))</f>
        <v>#REF!</v>
      </c>
      <c r="V73" s="53" t="e">
        <f>IF(#REF!="Contractor","",IF(B73="","",B73))</f>
        <v>#REF!</v>
      </c>
      <c r="W73" s="53" t="e">
        <f>IF(#REF!="Contractor",0,R73)</f>
        <v>#REF!</v>
      </c>
    </row>
    <row r="74" spans="1:24" ht="32.1" customHeight="1" x14ac:dyDescent="0.25">
      <c r="A74" s="210"/>
      <c r="B74" s="430" t="s">
        <v>45</v>
      </c>
      <c r="C74" s="431"/>
      <c r="D74" s="431"/>
      <c r="E74" s="431"/>
      <c r="F74" s="431"/>
      <c r="G74" s="431"/>
      <c r="H74" s="431"/>
      <c r="I74" s="431"/>
      <c r="J74" s="431"/>
      <c r="K74" s="431"/>
      <c r="L74" s="431"/>
      <c r="M74" s="431"/>
      <c r="N74" s="431"/>
      <c r="O74" s="431"/>
      <c r="P74" s="431"/>
      <c r="Q74" s="432"/>
      <c r="R74" s="113">
        <f>ROUND(SUM(R69:R73),0)</f>
        <v>0</v>
      </c>
      <c r="S74" s="210"/>
      <c r="T74" s="52"/>
      <c r="U74" s="53" t="e">
        <f>SUM(U69:U73)</f>
        <v>#REF!</v>
      </c>
      <c r="V74" s="52"/>
      <c r="W74" s="52"/>
      <c r="X74" s="23">
        <f>R74</f>
        <v>0</v>
      </c>
    </row>
    <row r="75" spans="1:24" ht="32.1" customHeight="1" x14ac:dyDescent="0.25">
      <c r="A75" s="210"/>
      <c r="B75" s="400" t="s">
        <v>46</v>
      </c>
      <c r="C75" s="401"/>
      <c r="D75" s="401"/>
      <c r="E75" s="401"/>
      <c r="F75" s="401"/>
      <c r="G75" s="401"/>
      <c r="H75" s="401"/>
      <c r="I75" s="401"/>
      <c r="J75" s="401"/>
      <c r="K75" s="401"/>
      <c r="L75" s="401"/>
      <c r="M75" s="401"/>
      <c r="N75" s="401"/>
      <c r="O75" s="401"/>
      <c r="P75" s="401"/>
      <c r="Q75" s="401"/>
      <c r="R75" s="402"/>
      <c r="S75" s="210"/>
      <c r="T75" s="52"/>
      <c r="U75" s="52"/>
      <c r="V75" s="52"/>
      <c r="W75" s="52"/>
    </row>
    <row r="76" spans="1:24" ht="32.1" customHeight="1" x14ac:dyDescent="0.25">
      <c r="A76" s="210"/>
      <c r="B76" s="433" t="s">
        <v>47</v>
      </c>
      <c r="C76" s="434"/>
      <c r="D76" s="435"/>
      <c r="E76" s="433" t="s">
        <v>48</v>
      </c>
      <c r="F76" s="434"/>
      <c r="G76" s="434"/>
      <c r="H76" s="434"/>
      <c r="I76" s="434"/>
      <c r="J76" s="434"/>
      <c r="K76" s="434"/>
      <c r="L76" s="434"/>
      <c r="M76" s="434"/>
      <c r="N76" s="434"/>
      <c r="O76" s="434"/>
      <c r="P76" s="434"/>
      <c r="Q76" s="435"/>
      <c r="R76" s="211" t="s">
        <v>24</v>
      </c>
      <c r="S76" s="210"/>
      <c r="T76" s="52"/>
      <c r="U76" s="52"/>
      <c r="V76" s="52"/>
      <c r="W76" s="52"/>
    </row>
    <row r="77" spans="1:24" ht="32.1" customHeight="1" x14ac:dyDescent="0.25">
      <c r="A77" s="210"/>
      <c r="B77" s="282"/>
      <c r="C77" s="282"/>
      <c r="D77" s="282"/>
      <c r="E77" s="283" t="str">
        <f>IF(B77="","Select Supply Category in Column B","")</f>
        <v>Select Supply Category in Column B</v>
      </c>
      <c r="F77" s="283"/>
      <c r="G77" s="283"/>
      <c r="H77" s="283"/>
      <c r="I77" s="283"/>
      <c r="J77" s="283"/>
      <c r="K77" s="283"/>
      <c r="L77" s="283"/>
      <c r="M77" s="283"/>
      <c r="N77" s="283"/>
      <c r="O77" s="283"/>
      <c r="P77" s="283"/>
      <c r="Q77" s="283"/>
      <c r="R77" s="103"/>
      <c r="S77" s="210"/>
      <c r="T77" s="52"/>
      <c r="U77" s="52"/>
      <c r="V77" s="52"/>
      <c r="W77" s="52"/>
    </row>
    <row r="78" spans="1:24" ht="32.1" customHeight="1" x14ac:dyDescent="0.25">
      <c r="A78" s="210"/>
      <c r="B78" s="282"/>
      <c r="C78" s="282"/>
      <c r="D78" s="282"/>
      <c r="E78" s="283" t="str">
        <f t="shared" ref="E78:E82" si="7">IF(B78="","Select Supply Category in Column B","")</f>
        <v>Select Supply Category in Column B</v>
      </c>
      <c r="F78" s="283"/>
      <c r="G78" s="283"/>
      <c r="H78" s="283"/>
      <c r="I78" s="283"/>
      <c r="J78" s="283"/>
      <c r="K78" s="283"/>
      <c r="L78" s="283"/>
      <c r="M78" s="283"/>
      <c r="N78" s="283"/>
      <c r="O78" s="283"/>
      <c r="P78" s="283"/>
      <c r="Q78" s="283"/>
      <c r="R78" s="103"/>
      <c r="S78" s="210"/>
      <c r="T78" s="52"/>
      <c r="U78" s="52"/>
      <c r="V78" s="52"/>
      <c r="W78" s="52"/>
    </row>
    <row r="79" spans="1:24" ht="32.1" customHeight="1" x14ac:dyDescent="0.25">
      <c r="A79" s="210"/>
      <c r="B79" s="282"/>
      <c r="C79" s="282"/>
      <c r="D79" s="282"/>
      <c r="E79" s="283" t="str">
        <f t="shared" si="7"/>
        <v>Select Supply Category in Column B</v>
      </c>
      <c r="F79" s="283"/>
      <c r="G79" s="283"/>
      <c r="H79" s="283"/>
      <c r="I79" s="283"/>
      <c r="J79" s="283"/>
      <c r="K79" s="283"/>
      <c r="L79" s="283"/>
      <c r="M79" s="283"/>
      <c r="N79" s="283"/>
      <c r="O79" s="283"/>
      <c r="P79" s="283"/>
      <c r="Q79" s="283"/>
      <c r="R79" s="103"/>
      <c r="S79" s="210"/>
      <c r="T79" s="52"/>
      <c r="U79" s="52"/>
      <c r="V79" s="52"/>
      <c r="W79" s="52"/>
    </row>
    <row r="80" spans="1:24" ht="32.1" customHeight="1" x14ac:dyDescent="0.25">
      <c r="A80" s="210"/>
      <c r="B80" s="282"/>
      <c r="C80" s="282"/>
      <c r="D80" s="282"/>
      <c r="E80" s="283" t="str">
        <f t="shared" si="7"/>
        <v>Select Supply Category in Column B</v>
      </c>
      <c r="F80" s="283"/>
      <c r="G80" s="283"/>
      <c r="H80" s="283"/>
      <c r="I80" s="283"/>
      <c r="J80" s="283"/>
      <c r="K80" s="283"/>
      <c r="L80" s="283"/>
      <c r="M80" s="283"/>
      <c r="N80" s="283"/>
      <c r="O80" s="283"/>
      <c r="P80" s="283"/>
      <c r="Q80" s="283"/>
      <c r="R80" s="103"/>
      <c r="S80" s="210"/>
      <c r="T80" s="52"/>
      <c r="U80" s="52"/>
      <c r="V80" s="52"/>
      <c r="W80" s="52"/>
    </row>
    <row r="81" spans="1:24" ht="32.1" customHeight="1" x14ac:dyDescent="0.25">
      <c r="A81" s="210"/>
      <c r="B81" s="282"/>
      <c r="C81" s="282"/>
      <c r="D81" s="282"/>
      <c r="E81" s="283" t="str">
        <f t="shared" si="7"/>
        <v>Select Supply Category in Column B</v>
      </c>
      <c r="F81" s="283"/>
      <c r="G81" s="283"/>
      <c r="H81" s="283"/>
      <c r="I81" s="283"/>
      <c r="J81" s="283"/>
      <c r="K81" s="283"/>
      <c r="L81" s="283"/>
      <c r="M81" s="283"/>
      <c r="N81" s="283"/>
      <c r="O81" s="283"/>
      <c r="P81" s="283"/>
      <c r="Q81" s="283"/>
      <c r="R81" s="103"/>
      <c r="S81" s="210"/>
      <c r="T81" s="52"/>
      <c r="U81" s="52"/>
      <c r="V81" s="52"/>
      <c r="W81" s="52"/>
    </row>
    <row r="82" spans="1:24" ht="32.1" customHeight="1" x14ac:dyDescent="0.25">
      <c r="A82" s="210"/>
      <c r="B82" s="282"/>
      <c r="C82" s="282"/>
      <c r="D82" s="282"/>
      <c r="E82" s="283" t="str">
        <f t="shared" si="7"/>
        <v>Select Supply Category in Column B</v>
      </c>
      <c r="F82" s="283"/>
      <c r="G82" s="283"/>
      <c r="H82" s="283"/>
      <c r="I82" s="283"/>
      <c r="J82" s="283"/>
      <c r="K82" s="283"/>
      <c r="L82" s="283"/>
      <c r="M82" s="283"/>
      <c r="N82" s="283"/>
      <c r="O82" s="283"/>
      <c r="P82" s="283"/>
      <c r="Q82" s="283"/>
      <c r="R82" s="103"/>
      <c r="S82" s="210"/>
      <c r="T82" s="52"/>
      <c r="U82" s="52"/>
      <c r="V82" s="52"/>
      <c r="W82" s="52"/>
    </row>
    <row r="83" spans="1:24" ht="32.1" customHeight="1" x14ac:dyDescent="0.25">
      <c r="A83" s="210"/>
      <c r="B83" s="406" t="s">
        <v>49</v>
      </c>
      <c r="C83" s="407"/>
      <c r="D83" s="407"/>
      <c r="E83" s="407"/>
      <c r="F83" s="407"/>
      <c r="G83" s="407"/>
      <c r="H83" s="407"/>
      <c r="I83" s="407"/>
      <c r="J83" s="407"/>
      <c r="K83" s="407"/>
      <c r="L83" s="407"/>
      <c r="M83" s="407"/>
      <c r="N83" s="407"/>
      <c r="O83" s="407"/>
      <c r="P83" s="407"/>
      <c r="Q83" s="408"/>
      <c r="R83" s="102">
        <f>ROUND(SUM(R77:R82),0)</f>
        <v>0</v>
      </c>
      <c r="S83" s="210"/>
      <c r="T83" s="52"/>
      <c r="U83" s="52"/>
      <c r="V83" s="52"/>
      <c r="W83" s="52"/>
      <c r="X83" s="23">
        <f>R83</f>
        <v>0</v>
      </c>
    </row>
    <row r="84" spans="1:24" ht="32.1" customHeight="1" x14ac:dyDescent="0.25">
      <c r="A84" s="210"/>
      <c r="B84" s="409" t="s">
        <v>50</v>
      </c>
      <c r="C84" s="410"/>
      <c r="D84" s="410"/>
      <c r="E84" s="410"/>
      <c r="F84" s="410"/>
      <c r="G84" s="410"/>
      <c r="H84" s="410"/>
      <c r="I84" s="410"/>
      <c r="J84" s="410"/>
      <c r="K84" s="410"/>
      <c r="L84" s="410"/>
      <c r="M84" s="410"/>
      <c r="N84" s="410"/>
      <c r="O84" s="410"/>
      <c r="P84" s="410"/>
      <c r="Q84" s="410"/>
      <c r="R84" s="411"/>
      <c r="S84" s="210"/>
      <c r="T84" s="52"/>
      <c r="U84" s="52"/>
      <c r="V84" s="52"/>
      <c r="W84" s="52"/>
    </row>
    <row r="85" spans="1:24" ht="32.1" customHeight="1" x14ac:dyDescent="0.25">
      <c r="A85" s="210"/>
      <c r="B85" s="436" t="s">
        <v>47</v>
      </c>
      <c r="C85" s="437"/>
      <c r="D85" s="438"/>
      <c r="E85" s="439" t="s">
        <v>51</v>
      </c>
      <c r="F85" s="439"/>
      <c r="G85" s="439"/>
      <c r="H85" s="436" t="s">
        <v>52</v>
      </c>
      <c r="I85" s="437"/>
      <c r="J85" s="437"/>
      <c r="K85" s="437"/>
      <c r="L85" s="437"/>
      <c r="M85" s="437"/>
      <c r="N85" s="437"/>
      <c r="O85" s="438"/>
      <c r="P85" s="227" t="s">
        <v>53</v>
      </c>
      <c r="Q85" s="227" t="s">
        <v>54</v>
      </c>
      <c r="R85" s="228" t="s">
        <v>28</v>
      </c>
      <c r="S85" s="210"/>
      <c r="T85" s="52"/>
      <c r="U85" s="52"/>
      <c r="V85" s="52"/>
      <c r="W85" s="52"/>
    </row>
    <row r="86" spans="1:24" ht="32.1" customHeight="1" x14ac:dyDescent="0.25">
      <c r="A86" s="210"/>
      <c r="B86" s="334"/>
      <c r="C86" s="335"/>
      <c r="D86" s="336"/>
      <c r="E86" s="284" t="str">
        <f>IF(B86="","Select Category in Column B","")</f>
        <v>Select Category in Column B</v>
      </c>
      <c r="F86" s="285"/>
      <c r="G86" s="286"/>
      <c r="H86" s="284" t="str">
        <f>IF(B86="","Select Category in Column B","")</f>
        <v>Select Category in Column B</v>
      </c>
      <c r="I86" s="285"/>
      <c r="J86" s="285"/>
      <c r="K86" s="285"/>
      <c r="L86" s="285"/>
      <c r="M86" s="285"/>
      <c r="N86" s="285"/>
      <c r="O86" s="286"/>
      <c r="P86" s="120"/>
      <c r="Q86" s="114"/>
      <c r="R86" s="169">
        <f>ROUND(Q86*P86,2)</f>
        <v>0</v>
      </c>
      <c r="S86" s="210"/>
      <c r="T86" s="52"/>
      <c r="U86" s="53">
        <f>IF(OR(B86='DROP-DOWNS'!$S$18,B86='DROP-DOWNS'!$S$19,B86='DROP-DOWNS'!$S$20,B86='DROP-DOWNS'!$S$21),R86,0)</f>
        <v>0</v>
      </c>
      <c r="V86" s="50"/>
      <c r="W86" s="52"/>
    </row>
    <row r="87" spans="1:24" ht="32.1" customHeight="1" x14ac:dyDescent="0.25">
      <c r="A87" s="210"/>
      <c r="B87" s="334"/>
      <c r="C87" s="335"/>
      <c r="D87" s="336"/>
      <c r="E87" s="284" t="str">
        <f t="shared" ref="E87:E92" si="8">IF(B87="","Select Category in Column B","")</f>
        <v>Select Category in Column B</v>
      </c>
      <c r="F87" s="285"/>
      <c r="G87" s="286"/>
      <c r="H87" s="284" t="str">
        <f t="shared" ref="H87:H92" si="9">IF(B87="","Select Category in Column B","")</f>
        <v>Select Category in Column B</v>
      </c>
      <c r="I87" s="285"/>
      <c r="J87" s="285"/>
      <c r="K87" s="285"/>
      <c r="L87" s="285"/>
      <c r="M87" s="285"/>
      <c r="N87" s="285"/>
      <c r="O87" s="286"/>
      <c r="P87" s="120"/>
      <c r="Q87" s="114"/>
      <c r="R87" s="169">
        <f t="shared" ref="R87:R89" si="10">ROUND(Q87*P87,2)</f>
        <v>0</v>
      </c>
      <c r="S87" s="210"/>
      <c r="T87" s="52"/>
      <c r="U87" s="53">
        <f>IF(OR(B87='DROP-DOWNS'!$S$18,B87='DROP-DOWNS'!$S$19,B87='DROP-DOWNS'!$S$20,B87='DROP-DOWNS'!$S$21),R87,0)</f>
        <v>0</v>
      </c>
      <c r="V87" s="50"/>
      <c r="W87" s="52"/>
    </row>
    <row r="88" spans="1:24" ht="32.1" customHeight="1" x14ac:dyDescent="0.25">
      <c r="A88" s="210"/>
      <c r="B88" s="334"/>
      <c r="C88" s="335"/>
      <c r="D88" s="336"/>
      <c r="E88" s="284" t="str">
        <f t="shared" si="8"/>
        <v>Select Category in Column B</v>
      </c>
      <c r="F88" s="285"/>
      <c r="G88" s="286"/>
      <c r="H88" s="284" t="str">
        <f t="shared" si="9"/>
        <v>Select Category in Column B</v>
      </c>
      <c r="I88" s="285"/>
      <c r="J88" s="285"/>
      <c r="K88" s="285"/>
      <c r="L88" s="285"/>
      <c r="M88" s="285"/>
      <c r="N88" s="285"/>
      <c r="O88" s="286"/>
      <c r="P88" s="120"/>
      <c r="Q88" s="114"/>
      <c r="R88" s="169">
        <f t="shared" si="10"/>
        <v>0</v>
      </c>
      <c r="S88" s="210"/>
      <c r="T88" s="52"/>
      <c r="U88" s="53">
        <f>IF(OR(B88='DROP-DOWNS'!$S$18,B88='DROP-DOWNS'!$S$19,B88='DROP-DOWNS'!$S$20,B88='DROP-DOWNS'!$S$21),R88,0)</f>
        <v>0</v>
      </c>
      <c r="V88" s="50"/>
      <c r="W88" s="52"/>
    </row>
    <row r="89" spans="1:24" ht="32.1" customHeight="1" x14ac:dyDescent="0.25">
      <c r="A89" s="210"/>
      <c r="B89" s="334"/>
      <c r="C89" s="335"/>
      <c r="D89" s="336"/>
      <c r="E89" s="284" t="str">
        <f t="shared" si="8"/>
        <v>Select Category in Column B</v>
      </c>
      <c r="F89" s="285"/>
      <c r="G89" s="286"/>
      <c r="H89" s="284" t="str">
        <f t="shared" si="9"/>
        <v>Select Category in Column B</v>
      </c>
      <c r="I89" s="285"/>
      <c r="J89" s="285"/>
      <c r="K89" s="285"/>
      <c r="L89" s="285"/>
      <c r="M89" s="285"/>
      <c r="N89" s="285"/>
      <c r="O89" s="286"/>
      <c r="P89" s="120"/>
      <c r="Q89" s="114"/>
      <c r="R89" s="169">
        <f t="shared" si="10"/>
        <v>0</v>
      </c>
      <c r="S89" s="210"/>
      <c r="T89" s="52"/>
      <c r="U89" s="53">
        <f>IF(OR(B89='DROP-DOWNS'!$S$18,B89='DROP-DOWNS'!$S$19,B89='DROP-DOWNS'!$S$20,B89='DROP-DOWNS'!$S$21),R89,0)</f>
        <v>0</v>
      </c>
      <c r="V89" s="50"/>
      <c r="W89" s="52"/>
    </row>
    <row r="90" spans="1:24" ht="32.1" customHeight="1" x14ac:dyDescent="0.25">
      <c r="A90" s="210"/>
      <c r="B90" s="334"/>
      <c r="C90" s="335"/>
      <c r="D90" s="336"/>
      <c r="E90" s="284" t="str">
        <f t="shared" si="8"/>
        <v>Select Category in Column B</v>
      </c>
      <c r="F90" s="285"/>
      <c r="G90" s="286"/>
      <c r="H90" s="284" t="str">
        <f t="shared" si="9"/>
        <v>Select Category in Column B</v>
      </c>
      <c r="I90" s="285"/>
      <c r="J90" s="285"/>
      <c r="K90" s="285"/>
      <c r="L90" s="285"/>
      <c r="M90" s="285"/>
      <c r="N90" s="285"/>
      <c r="O90" s="286"/>
      <c r="P90" s="121"/>
      <c r="Q90" s="114"/>
      <c r="R90" s="169">
        <f t="shared" ref="R90:R92" si="11">ROUND(Q90*P90,0)</f>
        <v>0</v>
      </c>
      <c r="S90" s="210"/>
      <c r="T90" s="52"/>
      <c r="U90" s="53">
        <f>IF(OR(B90='DROP-DOWNS'!S18,B90='DROP-DOWNS'!S19,B90='DROP-DOWNS'!S20,B90='DROP-DOWNS'!S21),R90,0)</f>
        <v>0</v>
      </c>
      <c r="V90" s="50"/>
      <c r="W90" s="52"/>
    </row>
    <row r="91" spans="1:24" ht="32.1" customHeight="1" x14ac:dyDescent="0.25">
      <c r="A91" s="210"/>
      <c r="B91" s="334"/>
      <c r="C91" s="335"/>
      <c r="D91" s="336"/>
      <c r="E91" s="284" t="str">
        <f t="shared" si="8"/>
        <v>Select Category in Column B</v>
      </c>
      <c r="F91" s="285"/>
      <c r="G91" s="286"/>
      <c r="H91" s="284" t="str">
        <f t="shared" si="9"/>
        <v>Select Category in Column B</v>
      </c>
      <c r="I91" s="285"/>
      <c r="J91" s="285"/>
      <c r="K91" s="285"/>
      <c r="L91" s="285"/>
      <c r="M91" s="285"/>
      <c r="N91" s="285"/>
      <c r="O91" s="286"/>
      <c r="P91" s="121"/>
      <c r="Q91" s="114"/>
      <c r="R91" s="169">
        <f t="shared" si="11"/>
        <v>0</v>
      </c>
      <c r="S91" s="210"/>
      <c r="T91" s="52"/>
      <c r="U91" s="53">
        <f>IF(OR(B91='DROP-DOWNS'!S18,B91='DROP-DOWNS'!S19,B91='DROP-DOWNS'!S20,B91='DROP-DOWNS'!S21),R91,0)</f>
        <v>0</v>
      </c>
      <c r="V91" s="50"/>
      <c r="W91" s="52"/>
    </row>
    <row r="92" spans="1:24" ht="32.1" customHeight="1" x14ac:dyDescent="0.25">
      <c r="A92" s="210"/>
      <c r="B92" s="334"/>
      <c r="C92" s="335"/>
      <c r="D92" s="336" t="str">
        <f>IF(B92="","Select Travel Category in Column B.",0)</f>
        <v>Select Travel Category in Column B.</v>
      </c>
      <c r="E92" s="284" t="str">
        <f t="shared" si="8"/>
        <v>Select Category in Column B</v>
      </c>
      <c r="F92" s="285"/>
      <c r="G92" s="286"/>
      <c r="H92" s="284" t="str">
        <f t="shared" si="9"/>
        <v>Select Category in Column B</v>
      </c>
      <c r="I92" s="285"/>
      <c r="J92" s="285"/>
      <c r="K92" s="285"/>
      <c r="L92" s="285"/>
      <c r="M92" s="285"/>
      <c r="N92" s="285"/>
      <c r="O92" s="286"/>
      <c r="P92" s="121"/>
      <c r="Q92" s="114"/>
      <c r="R92" s="169">
        <f t="shared" si="11"/>
        <v>0</v>
      </c>
      <c r="S92" s="210"/>
      <c r="T92" s="52"/>
      <c r="U92" s="53">
        <f>IF(OR(B92='DROP-DOWNS'!S18,B92='DROP-DOWNS'!S19,B92='DROP-DOWNS'!S20,B92='DROP-DOWNS'!S21),R92,0)</f>
        <v>0</v>
      </c>
      <c r="V92" s="50"/>
      <c r="W92" s="52"/>
    </row>
    <row r="93" spans="1:24" ht="32.1" customHeight="1" x14ac:dyDescent="0.25">
      <c r="A93" s="210"/>
      <c r="B93" s="406" t="s">
        <v>55</v>
      </c>
      <c r="C93" s="407"/>
      <c r="D93" s="407"/>
      <c r="E93" s="407"/>
      <c r="F93" s="407"/>
      <c r="G93" s="407"/>
      <c r="H93" s="407"/>
      <c r="I93" s="407"/>
      <c r="J93" s="407"/>
      <c r="K93" s="407"/>
      <c r="L93" s="407"/>
      <c r="M93" s="407"/>
      <c r="N93" s="407"/>
      <c r="O93" s="407"/>
      <c r="P93" s="407"/>
      <c r="Q93" s="408"/>
      <c r="R93" s="102">
        <f>ROUND(SUM(R86:R92),0)</f>
        <v>0</v>
      </c>
      <c r="S93" s="210"/>
      <c r="T93" s="52"/>
      <c r="U93" s="44">
        <f>SUM(U86:U92)</f>
        <v>0</v>
      </c>
      <c r="V93" s="50"/>
      <c r="W93" s="52"/>
      <c r="X93" s="23">
        <f>R93</f>
        <v>0</v>
      </c>
    </row>
    <row r="94" spans="1:24" ht="32.1" customHeight="1" x14ac:dyDescent="0.25">
      <c r="A94" s="210"/>
      <c r="B94" s="409" t="s">
        <v>56</v>
      </c>
      <c r="C94" s="410"/>
      <c r="D94" s="410"/>
      <c r="E94" s="410"/>
      <c r="F94" s="410"/>
      <c r="G94" s="410"/>
      <c r="H94" s="410"/>
      <c r="I94" s="410"/>
      <c r="J94" s="410"/>
      <c r="K94" s="410"/>
      <c r="L94" s="410"/>
      <c r="M94" s="410"/>
      <c r="N94" s="410"/>
      <c r="O94" s="410"/>
      <c r="P94" s="410"/>
      <c r="Q94" s="410"/>
      <c r="R94" s="411"/>
      <c r="S94" s="210"/>
      <c r="T94" s="52"/>
      <c r="U94" s="52"/>
      <c r="V94" s="50"/>
      <c r="W94" s="52"/>
    </row>
    <row r="95" spans="1:24" ht="32.1" customHeight="1" x14ac:dyDescent="0.25">
      <c r="A95" s="210"/>
      <c r="B95" s="440" t="s">
        <v>57</v>
      </c>
      <c r="C95" s="441"/>
      <c r="D95" s="442"/>
      <c r="E95" s="440" t="s">
        <v>58</v>
      </c>
      <c r="F95" s="441"/>
      <c r="G95" s="441"/>
      <c r="H95" s="441"/>
      <c r="I95" s="441"/>
      <c r="J95" s="441"/>
      <c r="K95" s="441"/>
      <c r="L95" s="441"/>
      <c r="M95" s="441"/>
      <c r="N95" s="441"/>
      <c r="O95" s="441"/>
      <c r="P95" s="441"/>
      <c r="Q95" s="441"/>
      <c r="R95" s="442"/>
      <c r="S95" s="210"/>
      <c r="T95" s="52"/>
      <c r="U95" s="52"/>
      <c r="V95" s="50"/>
      <c r="W95" s="52"/>
    </row>
    <row r="96" spans="1:24" ht="32.1" customHeight="1" x14ac:dyDescent="0.25">
      <c r="A96" s="210"/>
      <c r="B96" s="282"/>
      <c r="C96" s="282"/>
      <c r="D96" s="282"/>
      <c r="E96" s="283" t="str">
        <f>IF(B96="","Select Category in Column B","")</f>
        <v>Select Category in Column B</v>
      </c>
      <c r="F96" s="283"/>
      <c r="G96" s="283"/>
      <c r="H96" s="283"/>
      <c r="I96" s="283"/>
      <c r="J96" s="283"/>
      <c r="K96" s="283"/>
      <c r="L96" s="283"/>
      <c r="M96" s="283"/>
      <c r="N96" s="283"/>
      <c r="O96" s="283"/>
      <c r="P96" s="283"/>
      <c r="Q96" s="283"/>
      <c r="R96" s="115">
        <v>0</v>
      </c>
      <c r="S96" s="210"/>
      <c r="T96" s="52"/>
      <c r="U96" s="52"/>
      <c r="V96" s="50"/>
      <c r="W96" s="52"/>
    </row>
    <row r="97" spans="1:24" ht="32.1" customHeight="1" x14ac:dyDescent="0.25">
      <c r="A97" s="210"/>
      <c r="B97" s="282"/>
      <c r="C97" s="282"/>
      <c r="D97" s="282"/>
      <c r="E97" s="283" t="str">
        <f t="shared" ref="E97:E101" si="12">IF(B97="","Select Category in Column B","")</f>
        <v>Select Category in Column B</v>
      </c>
      <c r="F97" s="283"/>
      <c r="G97" s="283"/>
      <c r="H97" s="283"/>
      <c r="I97" s="283"/>
      <c r="J97" s="283"/>
      <c r="K97" s="283"/>
      <c r="L97" s="283"/>
      <c r="M97" s="283"/>
      <c r="N97" s="283"/>
      <c r="O97" s="283"/>
      <c r="P97" s="283"/>
      <c r="Q97" s="283"/>
      <c r="R97" s="115">
        <v>0</v>
      </c>
      <c r="S97" s="210"/>
      <c r="T97" s="52"/>
      <c r="U97" s="52"/>
      <c r="V97" s="50"/>
      <c r="W97" s="52"/>
    </row>
    <row r="98" spans="1:24" ht="32.1" customHeight="1" x14ac:dyDescent="0.25">
      <c r="A98" s="210"/>
      <c r="B98" s="282"/>
      <c r="C98" s="282"/>
      <c r="D98" s="282"/>
      <c r="E98" s="283" t="str">
        <f t="shared" si="12"/>
        <v>Select Category in Column B</v>
      </c>
      <c r="F98" s="283"/>
      <c r="G98" s="283"/>
      <c r="H98" s="283"/>
      <c r="I98" s="283"/>
      <c r="J98" s="283"/>
      <c r="K98" s="283"/>
      <c r="L98" s="283"/>
      <c r="M98" s="283"/>
      <c r="N98" s="283"/>
      <c r="O98" s="283"/>
      <c r="P98" s="283"/>
      <c r="Q98" s="283"/>
      <c r="R98" s="115"/>
      <c r="S98" s="210"/>
      <c r="T98" s="52"/>
      <c r="U98" s="52"/>
      <c r="V98" s="50"/>
      <c r="W98" s="52"/>
    </row>
    <row r="99" spans="1:24" ht="32.1" customHeight="1" x14ac:dyDescent="0.25">
      <c r="A99" s="210"/>
      <c r="B99" s="282"/>
      <c r="C99" s="282"/>
      <c r="D99" s="282"/>
      <c r="E99" s="283" t="str">
        <f t="shared" si="12"/>
        <v>Select Category in Column B</v>
      </c>
      <c r="F99" s="283"/>
      <c r="G99" s="283"/>
      <c r="H99" s="283"/>
      <c r="I99" s="283"/>
      <c r="J99" s="283"/>
      <c r="K99" s="283"/>
      <c r="L99" s="283"/>
      <c r="M99" s="283"/>
      <c r="N99" s="283"/>
      <c r="O99" s="283"/>
      <c r="P99" s="283"/>
      <c r="Q99" s="283"/>
      <c r="R99" s="115"/>
      <c r="S99" s="210"/>
      <c r="T99" s="52"/>
      <c r="U99" s="52"/>
      <c r="V99" s="52"/>
      <c r="W99" s="52"/>
    </row>
    <row r="100" spans="1:24" ht="32.1" customHeight="1" x14ac:dyDescent="0.25">
      <c r="A100" s="210"/>
      <c r="B100" s="282"/>
      <c r="C100" s="282"/>
      <c r="D100" s="282"/>
      <c r="E100" s="283" t="str">
        <f t="shared" si="12"/>
        <v>Select Category in Column B</v>
      </c>
      <c r="F100" s="283"/>
      <c r="G100" s="283"/>
      <c r="H100" s="283"/>
      <c r="I100" s="283"/>
      <c r="J100" s="283"/>
      <c r="K100" s="283"/>
      <c r="L100" s="283"/>
      <c r="M100" s="283"/>
      <c r="N100" s="283"/>
      <c r="O100" s="283"/>
      <c r="P100" s="283"/>
      <c r="Q100" s="283"/>
      <c r="R100" s="115"/>
      <c r="S100" s="210"/>
      <c r="T100" s="52"/>
      <c r="U100" s="52"/>
      <c r="V100" s="52"/>
      <c r="W100" s="52"/>
    </row>
    <row r="101" spans="1:24" ht="32.1" customHeight="1" x14ac:dyDescent="0.25">
      <c r="A101" s="210"/>
      <c r="B101" s="282"/>
      <c r="C101" s="282"/>
      <c r="D101" s="282"/>
      <c r="E101" s="283" t="str">
        <f t="shared" si="12"/>
        <v>Select Category in Column B</v>
      </c>
      <c r="F101" s="283"/>
      <c r="G101" s="283"/>
      <c r="H101" s="283"/>
      <c r="I101" s="283"/>
      <c r="J101" s="283"/>
      <c r="K101" s="283"/>
      <c r="L101" s="283"/>
      <c r="M101" s="283"/>
      <c r="N101" s="283"/>
      <c r="O101" s="283"/>
      <c r="P101" s="283"/>
      <c r="Q101" s="283"/>
      <c r="R101" s="115"/>
      <c r="S101" s="210"/>
      <c r="T101" s="52"/>
      <c r="U101" s="52"/>
      <c r="V101" s="52"/>
      <c r="W101" s="52"/>
    </row>
    <row r="102" spans="1:24" ht="32.1" customHeight="1" x14ac:dyDescent="0.25">
      <c r="A102" s="210"/>
      <c r="B102" s="406" t="s">
        <v>59</v>
      </c>
      <c r="C102" s="407"/>
      <c r="D102" s="407"/>
      <c r="E102" s="407"/>
      <c r="F102" s="407"/>
      <c r="G102" s="407"/>
      <c r="H102" s="407"/>
      <c r="I102" s="407"/>
      <c r="J102" s="407"/>
      <c r="K102" s="407"/>
      <c r="L102" s="407"/>
      <c r="M102" s="407"/>
      <c r="N102" s="407"/>
      <c r="O102" s="407"/>
      <c r="P102" s="407"/>
      <c r="Q102" s="408"/>
      <c r="R102" s="116">
        <f>ROUND(SUM(R96:R101),0)</f>
        <v>0</v>
      </c>
      <c r="S102" s="210"/>
      <c r="T102" s="52"/>
      <c r="U102" s="52"/>
      <c r="V102" s="52"/>
      <c r="W102" s="52"/>
      <c r="X102" s="23">
        <f>R102</f>
        <v>0</v>
      </c>
    </row>
    <row r="103" spans="1:24" ht="32.1" customHeight="1" x14ac:dyDescent="0.25">
      <c r="A103" s="210"/>
      <c r="B103" s="446" t="s">
        <v>60</v>
      </c>
      <c r="C103" s="447"/>
      <c r="D103" s="447"/>
      <c r="E103" s="447"/>
      <c r="F103" s="447"/>
      <c r="G103" s="447"/>
      <c r="H103" s="447"/>
      <c r="I103" s="447"/>
      <c r="J103" s="447"/>
      <c r="K103" s="447"/>
      <c r="L103" s="447"/>
      <c r="M103" s="447"/>
      <c r="N103" s="447"/>
      <c r="O103" s="447"/>
      <c r="P103" s="447"/>
      <c r="Q103" s="447"/>
      <c r="R103" s="411"/>
      <c r="S103" s="210"/>
      <c r="T103" s="52"/>
      <c r="U103" s="52"/>
      <c r="V103" s="52"/>
      <c r="W103" s="52"/>
    </row>
    <row r="104" spans="1:24" ht="15.75" customHeight="1" x14ac:dyDescent="0.25">
      <c r="A104" s="210"/>
      <c r="B104" s="214"/>
      <c r="C104" s="215"/>
      <c r="D104" s="215"/>
      <c r="E104" s="215"/>
      <c r="F104" s="215"/>
      <c r="G104" s="215"/>
      <c r="H104" s="215"/>
      <c r="I104" s="215"/>
      <c r="J104" s="215"/>
      <c r="K104" s="215"/>
      <c r="L104" s="215"/>
      <c r="M104" s="215"/>
      <c r="N104" s="215"/>
      <c r="O104" s="215"/>
      <c r="P104" s="215"/>
      <c r="Q104" s="223"/>
      <c r="R104" s="224"/>
      <c r="S104" s="210"/>
      <c r="T104" s="52"/>
      <c r="U104" s="52"/>
      <c r="V104" s="52"/>
      <c r="W104" s="52"/>
    </row>
    <row r="105" spans="1:24" ht="15.6" customHeight="1" x14ac:dyDescent="0.25">
      <c r="A105" s="210"/>
      <c r="B105" s="216"/>
      <c r="C105" s="217"/>
      <c r="D105" s="217"/>
      <c r="E105" s="217"/>
      <c r="F105" s="217"/>
      <c r="G105" s="217"/>
      <c r="H105" s="218"/>
      <c r="I105" s="328" t="s">
        <v>62</v>
      </c>
      <c r="J105" s="329"/>
      <c r="K105" s="329"/>
      <c r="L105" s="329"/>
      <c r="M105" s="329"/>
      <c r="N105" s="330"/>
      <c r="O105" s="453">
        <f>IF(Cover!D7="", "Enter IDC Rate on Cover Page",Cover!D7)</f>
        <v>0.05</v>
      </c>
      <c r="P105" s="454"/>
      <c r="Q105" s="222"/>
      <c r="R105" s="225"/>
      <c r="S105" s="210"/>
      <c r="T105" s="52"/>
      <c r="U105" s="54">
        <f>O105</f>
        <v>0.05</v>
      </c>
      <c r="V105" s="52"/>
      <c r="W105" s="52"/>
    </row>
    <row r="106" spans="1:24" ht="14.1" hidden="1" customHeight="1" x14ac:dyDescent="0.25">
      <c r="A106" s="210"/>
      <c r="B106" s="216"/>
      <c r="C106" s="217"/>
      <c r="D106" s="217"/>
      <c r="E106" s="217"/>
      <c r="F106" s="217"/>
      <c r="G106" s="217"/>
      <c r="H106" s="218"/>
      <c r="I106" s="333" t="s">
        <v>63</v>
      </c>
      <c r="J106" s="309"/>
      <c r="K106" s="309"/>
      <c r="L106" s="309"/>
      <c r="M106" s="309"/>
      <c r="N106" s="148"/>
      <c r="O106" s="318">
        <f>(R102+R93+R83+R74+R66+R57+R52+R44+R16)-F130</f>
        <v>0</v>
      </c>
      <c r="P106" s="317"/>
      <c r="Q106" s="222"/>
      <c r="R106" s="225"/>
      <c r="S106" s="210"/>
      <c r="T106" s="52"/>
      <c r="U106" s="52"/>
      <c r="V106" s="52"/>
      <c r="W106" s="52"/>
    </row>
    <row r="107" spans="1:24" ht="14.1" hidden="1" customHeight="1" x14ac:dyDescent="0.25">
      <c r="A107" s="210"/>
      <c r="B107" s="216" t="s">
        <v>64</v>
      </c>
      <c r="C107" s="217"/>
      <c r="D107" s="217"/>
      <c r="E107" s="217"/>
      <c r="F107" s="217"/>
      <c r="G107" s="217"/>
      <c r="H107" s="218"/>
      <c r="I107" s="151"/>
      <c r="J107" s="148"/>
      <c r="K107" s="148"/>
      <c r="L107" s="148"/>
      <c r="M107" s="148"/>
      <c r="N107" s="148"/>
      <c r="O107" s="316">
        <f>(O105+1)*O106</f>
        <v>0</v>
      </c>
      <c r="P107" s="317"/>
      <c r="Q107" s="222"/>
      <c r="R107" s="225"/>
      <c r="S107" s="210"/>
      <c r="T107" s="52"/>
      <c r="U107" s="52"/>
      <c r="V107" s="52"/>
      <c r="W107" s="52"/>
    </row>
    <row r="108" spans="1:24" ht="15.75" hidden="1" customHeight="1" x14ac:dyDescent="0.25">
      <c r="A108" s="210"/>
      <c r="B108" s="216"/>
      <c r="C108" s="217"/>
      <c r="D108" s="217"/>
      <c r="E108" s="217"/>
      <c r="F108" s="217"/>
      <c r="G108" s="217"/>
      <c r="H108" s="218"/>
      <c r="I108" s="74"/>
      <c r="J108" s="74"/>
      <c r="K108" s="74"/>
      <c r="L108" s="74"/>
      <c r="M108" s="74"/>
      <c r="N108" s="74"/>
      <c r="O108" s="74"/>
      <c r="P108" s="74"/>
      <c r="Q108" s="222"/>
      <c r="R108" s="225"/>
      <c r="S108" s="210"/>
      <c r="T108" s="52"/>
      <c r="U108" s="52"/>
      <c r="V108" s="52"/>
      <c r="W108" s="52"/>
    </row>
    <row r="109" spans="1:24" ht="15.75" customHeight="1" x14ac:dyDescent="0.25">
      <c r="A109" s="210"/>
      <c r="B109" s="216"/>
      <c r="C109" s="217"/>
      <c r="D109" s="217"/>
      <c r="E109" s="217"/>
      <c r="F109" s="217"/>
      <c r="G109" s="217"/>
      <c r="H109" s="218"/>
      <c r="I109" s="221"/>
      <c r="J109" s="221"/>
      <c r="K109" s="221"/>
      <c r="L109" s="221"/>
      <c r="M109" s="221"/>
      <c r="N109" s="221"/>
      <c r="O109" s="221"/>
      <c r="P109" s="221"/>
      <c r="Q109" s="222"/>
      <c r="R109" s="225"/>
      <c r="S109" s="210"/>
      <c r="T109" s="52"/>
      <c r="U109" s="52"/>
      <c r="V109" s="52"/>
      <c r="W109" s="52"/>
    </row>
    <row r="110" spans="1:24" ht="15.75" customHeight="1" x14ac:dyDescent="0.25">
      <c r="A110" s="210"/>
      <c r="B110" s="216"/>
      <c r="C110" s="217"/>
      <c r="D110" s="217"/>
      <c r="E110" s="217"/>
      <c r="F110" s="217"/>
      <c r="G110" s="217"/>
      <c r="H110" s="218"/>
      <c r="I110" s="328" t="s">
        <v>68</v>
      </c>
      <c r="J110" s="329"/>
      <c r="K110" s="329"/>
      <c r="L110" s="329"/>
      <c r="M110" s="329"/>
      <c r="N110" s="330"/>
      <c r="O110" s="326">
        <f>'Transition to College'!O110-Summary!C49</f>
        <v>0</v>
      </c>
      <c r="P110" s="327"/>
      <c r="Q110" s="222"/>
      <c r="R110" s="225"/>
      <c r="S110" s="210"/>
      <c r="T110" s="52"/>
      <c r="U110" s="52"/>
      <c r="V110" s="52"/>
      <c r="W110" s="52"/>
    </row>
    <row r="111" spans="1:24" ht="16.5" customHeight="1" x14ac:dyDescent="0.25">
      <c r="A111" s="210"/>
      <c r="B111" s="216"/>
      <c r="C111" s="218"/>
      <c r="D111" s="451"/>
      <c r="E111" s="451"/>
      <c r="F111" s="451"/>
      <c r="G111" s="218"/>
      <c r="H111" s="218"/>
      <c r="I111" s="218"/>
      <c r="J111" s="218"/>
      <c r="K111" s="218"/>
      <c r="L111" s="218"/>
      <c r="M111" s="452"/>
      <c r="N111" s="452"/>
      <c r="O111" s="452"/>
      <c r="P111" s="452"/>
      <c r="Q111" s="452"/>
      <c r="R111" s="226" t="s">
        <v>28</v>
      </c>
      <c r="S111" s="210"/>
      <c r="T111" s="52"/>
      <c r="U111" s="52"/>
      <c r="V111" s="52"/>
      <c r="W111" s="52"/>
    </row>
    <row r="112" spans="1:24" x14ac:dyDescent="0.25">
      <c r="A112" s="210"/>
      <c r="B112" s="219"/>
      <c r="C112" s="407"/>
      <c r="D112" s="407"/>
      <c r="E112" s="407"/>
      <c r="F112" s="220"/>
      <c r="G112" s="220"/>
      <c r="H112" s="220"/>
      <c r="I112" s="407" t="s">
        <v>69</v>
      </c>
      <c r="J112" s="407"/>
      <c r="K112" s="407"/>
      <c r="L112" s="407"/>
      <c r="M112" s="407"/>
      <c r="N112" s="407"/>
      <c r="O112" s="407"/>
      <c r="P112" s="407"/>
      <c r="Q112" s="408"/>
      <c r="R112" s="117"/>
      <c r="S112" s="210"/>
      <c r="T112" s="52"/>
      <c r="U112" s="52"/>
      <c r="V112" s="52"/>
      <c r="W112" s="52"/>
      <c r="X112" s="23">
        <f>R112</f>
        <v>0</v>
      </c>
    </row>
    <row r="113" spans="1:24" ht="32.1" customHeight="1" x14ac:dyDescent="0.25">
      <c r="A113" s="210"/>
      <c r="B113" s="446" t="s">
        <v>70</v>
      </c>
      <c r="C113" s="447"/>
      <c r="D113" s="447"/>
      <c r="E113" s="447"/>
      <c r="F113" s="447"/>
      <c r="G113" s="447"/>
      <c r="H113" s="447"/>
      <c r="I113" s="447"/>
      <c r="J113" s="447"/>
      <c r="K113" s="447"/>
      <c r="L113" s="447"/>
      <c r="M113" s="447"/>
      <c r="N113" s="447"/>
      <c r="O113" s="447"/>
      <c r="P113" s="447"/>
      <c r="Q113" s="447"/>
      <c r="R113" s="212"/>
      <c r="S113" s="210"/>
      <c r="T113" s="52"/>
      <c r="U113" s="52"/>
      <c r="V113" s="52"/>
      <c r="W113" s="52"/>
    </row>
    <row r="114" spans="1:24" ht="39.950000000000003" customHeight="1" x14ac:dyDescent="0.25">
      <c r="A114" s="210"/>
      <c r="B114" s="448" t="s">
        <v>71</v>
      </c>
      <c r="C114" s="449"/>
      <c r="D114" s="449"/>
      <c r="E114" s="449"/>
      <c r="F114" s="449"/>
      <c r="G114" s="449"/>
      <c r="H114" s="449"/>
      <c r="I114" s="449"/>
      <c r="J114" s="449"/>
      <c r="K114" s="449"/>
      <c r="L114" s="449"/>
      <c r="M114" s="449"/>
      <c r="N114" s="449"/>
      <c r="O114" s="449"/>
      <c r="P114" s="449"/>
      <c r="Q114" s="450"/>
      <c r="R114" s="213" t="s">
        <v>28</v>
      </c>
      <c r="S114" s="210"/>
      <c r="T114" s="52"/>
      <c r="U114" s="52"/>
      <c r="V114" s="52"/>
      <c r="W114" s="52"/>
    </row>
    <row r="115" spans="1:24" ht="30" customHeight="1" x14ac:dyDescent="0.25">
      <c r="A115" s="210"/>
      <c r="B115" s="322"/>
      <c r="C115" s="323"/>
      <c r="D115" s="323"/>
      <c r="E115" s="323"/>
      <c r="F115" s="323"/>
      <c r="G115" s="323"/>
      <c r="H115" s="323"/>
      <c r="I115" s="323"/>
      <c r="J115" s="323"/>
      <c r="K115" s="323"/>
      <c r="L115" s="323"/>
      <c r="M115" s="323"/>
      <c r="N115" s="323"/>
      <c r="O115" s="323"/>
      <c r="P115" s="323"/>
      <c r="Q115" s="324"/>
      <c r="R115" s="118"/>
      <c r="S115" s="210"/>
      <c r="T115" s="52"/>
      <c r="U115" s="52"/>
      <c r="V115" s="52"/>
      <c r="W115" s="52"/>
    </row>
    <row r="116" spans="1:24" ht="18.600000000000001" customHeight="1" x14ac:dyDescent="0.25">
      <c r="A116" s="210"/>
      <c r="B116" s="406" t="s">
        <v>72</v>
      </c>
      <c r="C116" s="407"/>
      <c r="D116" s="407"/>
      <c r="E116" s="407"/>
      <c r="F116" s="407"/>
      <c r="G116" s="407"/>
      <c r="H116" s="407"/>
      <c r="I116" s="407"/>
      <c r="J116" s="407"/>
      <c r="K116" s="407"/>
      <c r="L116" s="407"/>
      <c r="M116" s="407"/>
      <c r="N116" s="407"/>
      <c r="O116" s="407"/>
      <c r="P116" s="407"/>
      <c r="Q116" s="408"/>
      <c r="R116" s="113">
        <f>ROUND(R115,0)</f>
        <v>0</v>
      </c>
      <c r="S116" s="210"/>
      <c r="T116" s="52"/>
      <c r="U116" s="52"/>
      <c r="V116" s="52"/>
      <c r="W116" s="52"/>
      <c r="X116" s="23">
        <f>R116</f>
        <v>0</v>
      </c>
    </row>
    <row r="117" spans="1:24" ht="18.600000000000001" hidden="1" customHeight="1" x14ac:dyDescent="0.25">
      <c r="A117" s="210"/>
      <c r="B117" s="85"/>
      <c r="C117" s="86"/>
      <c r="D117" s="86"/>
      <c r="E117" s="86"/>
      <c r="F117" s="86"/>
      <c r="G117" s="86"/>
      <c r="H117" s="86"/>
      <c r="I117" s="86"/>
      <c r="J117" s="86"/>
      <c r="K117" s="86"/>
      <c r="L117" s="86"/>
      <c r="M117" s="86"/>
      <c r="N117" s="86"/>
      <c r="O117" s="86"/>
      <c r="P117" s="86"/>
      <c r="Q117" s="86"/>
      <c r="R117" s="147"/>
      <c r="S117" s="210"/>
      <c r="T117" s="52"/>
      <c r="U117" s="52"/>
      <c r="V117" s="52"/>
      <c r="W117" s="52"/>
      <c r="X117" s="23"/>
    </row>
    <row r="118" spans="1:24" ht="34.5" customHeight="1" x14ac:dyDescent="0.25">
      <c r="A118" s="210"/>
      <c r="B118" s="443" t="s">
        <v>83</v>
      </c>
      <c r="C118" s="444"/>
      <c r="D118" s="444"/>
      <c r="E118" s="444"/>
      <c r="F118" s="444"/>
      <c r="G118" s="444"/>
      <c r="H118" s="444"/>
      <c r="I118" s="444"/>
      <c r="J118" s="444"/>
      <c r="K118" s="444"/>
      <c r="L118" s="444"/>
      <c r="M118" s="444"/>
      <c r="N118" s="444"/>
      <c r="O118" s="444"/>
      <c r="P118" s="444"/>
      <c r="Q118" s="445"/>
      <c r="R118" s="119">
        <f>SUM(R116+R112+R102+R93+R83+R74+R66+R57+R52+R44+R16)</f>
        <v>0</v>
      </c>
      <c r="S118" s="210"/>
      <c r="T118" s="52"/>
      <c r="U118" s="45"/>
      <c r="V118" s="46"/>
      <c r="W118" s="52"/>
    </row>
    <row r="119" spans="1:24" ht="15" customHeight="1" x14ac:dyDescent="0.25">
      <c r="A119" s="210"/>
      <c r="B119" s="210"/>
      <c r="C119" s="210"/>
      <c r="D119" s="210"/>
      <c r="E119" s="210"/>
      <c r="F119" s="210"/>
      <c r="G119" s="210"/>
      <c r="H119" s="210"/>
      <c r="I119" s="210"/>
      <c r="J119" s="210"/>
      <c r="K119" s="210"/>
      <c r="L119" s="210"/>
      <c r="M119" s="210"/>
      <c r="N119" s="210"/>
      <c r="O119" s="210"/>
      <c r="P119" s="210"/>
      <c r="Q119" s="210"/>
      <c r="R119" s="210"/>
      <c r="S119" s="210"/>
      <c r="T119" s="52"/>
      <c r="U119" s="45" t="s">
        <v>74</v>
      </c>
      <c r="V119" s="46">
        <f>U93+R102+R60+R64+R52+R16</f>
        <v>0</v>
      </c>
      <c r="W119" s="52"/>
    </row>
    <row r="120" spans="1:24" hidden="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row>
    <row r="121" spans="1:24" hidden="1" x14ac:dyDescent="0.25">
      <c r="V121" s="29"/>
    </row>
    <row r="122" spans="1:24" hidden="1" x14ac:dyDescent="0.25">
      <c r="C122" s="30" t="s">
        <v>75</v>
      </c>
      <c r="D122" s="30"/>
      <c r="E122" s="31"/>
      <c r="F122" s="32"/>
    </row>
    <row r="123" spans="1:24" hidden="1" x14ac:dyDescent="0.25">
      <c r="C123" s="30" t="s">
        <v>65</v>
      </c>
      <c r="D123" s="30"/>
      <c r="E123" s="31"/>
      <c r="F123" s="95">
        <f>R57</f>
        <v>0</v>
      </c>
    </row>
    <row r="124" spans="1:24" hidden="1" x14ac:dyDescent="0.25">
      <c r="C124" s="30" t="s">
        <v>76</v>
      </c>
      <c r="D124" s="30"/>
      <c r="E124" s="31">
        <f>R69</f>
        <v>0</v>
      </c>
      <c r="F124" s="95">
        <f>IF(E124&gt;25000,(E124-25000),0)</f>
        <v>0</v>
      </c>
    </row>
    <row r="125" spans="1:24" hidden="1" x14ac:dyDescent="0.25">
      <c r="C125" s="30" t="s">
        <v>77</v>
      </c>
      <c r="D125" s="30"/>
      <c r="E125" s="31">
        <f t="shared" ref="E125:E128" si="13">R70</f>
        <v>0</v>
      </c>
      <c r="F125" s="95">
        <f>IF(E125&gt;25000,(E125-25000),0)</f>
        <v>0</v>
      </c>
    </row>
    <row r="126" spans="1:24" hidden="1" x14ac:dyDescent="0.25">
      <c r="C126" s="30" t="s">
        <v>78</v>
      </c>
      <c r="D126" s="30"/>
      <c r="E126" s="31">
        <f t="shared" si="13"/>
        <v>0</v>
      </c>
      <c r="F126" s="95">
        <f>IF(E126&gt;25000,(E126-25000),0)</f>
        <v>0</v>
      </c>
    </row>
    <row r="127" spans="1:24" hidden="1" x14ac:dyDescent="0.25">
      <c r="C127" s="30" t="s">
        <v>79</v>
      </c>
      <c r="D127" s="30"/>
      <c r="E127" s="31">
        <f t="shared" si="13"/>
        <v>0</v>
      </c>
      <c r="F127" s="95">
        <f>IF(E127&gt;25000,(E127-25000),0)</f>
        <v>0</v>
      </c>
    </row>
    <row r="128" spans="1:24" hidden="1" x14ac:dyDescent="0.25">
      <c r="C128" s="30" t="s">
        <v>80</v>
      </c>
      <c r="D128" s="30"/>
      <c r="E128" s="31">
        <f t="shared" si="13"/>
        <v>0</v>
      </c>
      <c r="F128" s="95">
        <f>IF(E128&gt;25000,(E128-25000),0)</f>
        <v>0</v>
      </c>
    </row>
    <row r="129" spans="3:6" hidden="1" x14ac:dyDescent="0.25">
      <c r="C129" s="30" t="s">
        <v>67</v>
      </c>
      <c r="D129" s="30"/>
      <c r="E129" s="31"/>
      <c r="F129" s="36">
        <f>R116</f>
        <v>0</v>
      </c>
    </row>
    <row r="130" spans="3:6" hidden="1" x14ac:dyDescent="0.25">
      <c r="F130" s="25">
        <f>SUM(F123:F129)</f>
        <v>0</v>
      </c>
    </row>
    <row r="131" spans="3:6" hidden="1" x14ac:dyDescent="0.25"/>
    <row r="132" spans="3:6" hidden="1" x14ac:dyDescent="0.25"/>
    <row r="133" spans="3:6" ht="31.5" hidden="1" customHeight="1" x14ac:dyDescent="0.25">
      <c r="C133" s="97" t="s">
        <v>81</v>
      </c>
      <c r="D133" s="98"/>
      <c r="E133" s="99"/>
      <c r="F133" s="96">
        <f>(R118-F130)-((R118-F130)/(1+O105))</f>
        <v>0</v>
      </c>
    </row>
  </sheetData>
  <sheetProtection algorithmName="SHA-512" hashValue="6/g0DvNrb+SQSRN2pwZcVFlZ8RUHK1ycv9Q3lTTWaWkNycZEwFOXMnHsXCpExIG/rWWx0F6+FS6zrxnSCuN/ag==" saltValue="K6sD/FIKgr24628VibOmMg==" spinCount="100000" sheet="1" formatCells="0" formatColumns="0" formatRows="0" insertRows="0"/>
  <mergeCells count="202">
    <mergeCell ref="B2:R2"/>
    <mergeCell ref="B118:Q118"/>
    <mergeCell ref="C112:E112"/>
    <mergeCell ref="I112:Q112"/>
    <mergeCell ref="B113:Q113"/>
    <mergeCell ref="B114:Q114"/>
    <mergeCell ref="B115:Q115"/>
    <mergeCell ref="B116:Q116"/>
    <mergeCell ref="I110:N110"/>
    <mergeCell ref="O110:P110"/>
    <mergeCell ref="D111:F111"/>
    <mergeCell ref="M111:Q111"/>
    <mergeCell ref="I105:N105"/>
    <mergeCell ref="O105:P105"/>
    <mergeCell ref="I106:M106"/>
    <mergeCell ref="O106:P106"/>
    <mergeCell ref="O107:P107"/>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D72"/>
    <mergeCell ref="E72:G72"/>
    <mergeCell ref="H72:O72"/>
    <mergeCell ref="B73:D73"/>
    <mergeCell ref="E73:G73"/>
    <mergeCell ref="H73:O73"/>
    <mergeCell ref="B70:D70"/>
    <mergeCell ref="E70:G70"/>
    <mergeCell ref="H70:O70"/>
    <mergeCell ref="B71:D71"/>
    <mergeCell ref="E71:G71"/>
    <mergeCell ref="H71:O71"/>
    <mergeCell ref="B68:D68"/>
    <mergeCell ref="E68:G68"/>
    <mergeCell ref="H68:O68"/>
    <mergeCell ref="B69:D69"/>
    <mergeCell ref="E69:G69"/>
    <mergeCell ref="H69:O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2:D22"/>
    <mergeCell ref="E22:K22"/>
    <mergeCell ref="B19:D19"/>
    <mergeCell ref="E19:K19"/>
    <mergeCell ref="B20:D20"/>
    <mergeCell ref="E20:K20"/>
    <mergeCell ref="B21:D21"/>
    <mergeCell ref="E21:K21"/>
    <mergeCell ref="B18:D18"/>
    <mergeCell ref="E18:K18"/>
    <mergeCell ref="B25:D25"/>
    <mergeCell ref="E25:K25"/>
    <mergeCell ref="B26:D26"/>
    <mergeCell ref="E26:K26"/>
    <mergeCell ref="B27:D27"/>
    <mergeCell ref="E27:K27"/>
    <mergeCell ref="B23:D23"/>
    <mergeCell ref="E23:K23"/>
    <mergeCell ref="B24:D24"/>
    <mergeCell ref="E24:K24"/>
    <mergeCell ref="B4:R4"/>
    <mergeCell ref="B6:E6"/>
    <mergeCell ref="B10:R10"/>
    <mergeCell ref="B11:D11"/>
    <mergeCell ref="E11:K11"/>
    <mergeCell ref="B15:D15"/>
    <mergeCell ref="E15:K15"/>
    <mergeCell ref="B16:O16"/>
    <mergeCell ref="B17:R17"/>
    <mergeCell ref="B12:D12"/>
    <mergeCell ref="E12:K12"/>
    <mergeCell ref="B13:D13"/>
    <mergeCell ref="E13:K13"/>
    <mergeCell ref="B14:D14"/>
    <mergeCell ref="E14:K14"/>
  </mergeCells>
  <conditionalFormatting sqref="R118">
    <cfRule type="cellIs" dxfId="10" priority="2" operator="notEqual">
      <formula>#REF!</formula>
    </cfRule>
  </conditionalFormatting>
  <conditionalFormatting sqref="R112">
    <cfRule type="cellIs" dxfId="9"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E775077-5936-4A6D-97BC-6545C860AFFC}">
          <x14:formula1>
            <xm:f>Cover!$D$8:$D$10</xm:f>
          </x14:formula1>
          <xm:sqref>N47:N51 N12:N15 N19:N43</xm:sqref>
        </x14:dataValidation>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FE05-0929-4824-8286-E1C0E8C0178B}">
  <dimension ref="A1:I70"/>
  <sheetViews>
    <sheetView showGridLines="0" zoomScaleNormal="100" workbookViewId="0"/>
  </sheetViews>
  <sheetFormatPr defaultColWidth="9.140625" defaultRowHeight="15" x14ac:dyDescent="0.25"/>
  <cols>
    <col min="1" max="1" width="16.7109375" customWidth="1"/>
    <col min="2" max="2" width="65.42578125" style="33" customWidth="1"/>
    <col min="3" max="3" width="15" customWidth="1"/>
    <col min="4" max="4" width="17.85546875" style="129" customWidth="1"/>
    <col min="5" max="5" width="4.42578125" hidden="1" customWidth="1"/>
    <col min="6" max="6" width="56.7109375" hidden="1" customWidth="1"/>
    <col min="7" max="7" width="19.7109375" hidden="1" customWidth="1"/>
    <col min="8" max="8" width="17.28515625" hidden="1" customWidth="1"/>
    <col min="9" max="9" width="10.5703125" hidden="1" customWidth="1"/>
  </cols>
  <sheetData>
    <row r="1" spans="1:9" x14ac:dyDescent="0.25">
      <c r="A1" s="57"/>
      <c r="B1" s="57"/>
      <c r="C1" s="57"/>
      <c r="D1" s="57"/>
      <c r="E1" s="57"/>
      <c r="F1" s="57"/>
      <c r="G1" s="57"/>
      <c r="H1" s="57"/>
      <c r="I1" s="57"/>
    </row>
    <row r="2" spans="1:9" ht="29.45" customHeight="1" x14ac:dyDescent="0.25">
      <c r="A2" s="57"/>
      <c r="B2" s="341">
        <f>Cover!C5</f>
        <v>0</v>
      </c>
      <c r="C2" s="341"/>
      <c r="D2" s="158"/>
      <c r="E2" s="157"/>
      <c r="F2" s="157"/>
      <c r="G2" s="157"/>
      <c r="H2" s="157"/>
      <c r="I2" s="157"/>
    </row>
    <row r="3" spans="1:9" ht="15" customHeight="1" x14ac:dyDescent="0.25">
      <c r="A3" s="57"/>
      <c r="B3" s="57"/>
      <c r="C3" s="57"/>
      <c r="D3" s="57"/>
      <c r="E3" s="57"/>
      <c r="F3" s="57"/>
      <c r="G3" s="57"/>
      <c r="H3" s="57"/>
      <c r="I3" s="57"/>
    </row>
    <row r="4" spans="1:9" ht="43.5" customHeight="1" x14ac:dyDescent="0.25">
      <c r="A4" s="57"/>
      <c r="B4" s="342" t="s">
        <v>337</v>
      </c>
      <c r="C4" s="342"/>
      <c r="D4" s="158"/>
      <c r="E4" s="158"/>
      <c r="F4" s="158"/>
      <c r="G4" s="158"/>
      <c r="H4" s="158"/>
      <c r="I4" s="158"/>
    </row>
    <row r="5" spans="1:9" ht="30" customHeight="1" thickBot="1" x14ac:dyDescent="0.3">
      <c r="A5" s="57"/>
      <c r="B5" s="57"/>
      <c r="C5" s="57"/>
      <c r="D5" s="57"/>
      <c r="E5" s="128"/>
      <c r="F5" s="128"/>
      <c r="G5" s="128"/>
      <c r="H5" s="128"/>
    </row>
    <row r="6" spans="1:9" ht="30" hidden="1" customHeight="1" x14ac:dyDescent="0.25">
      <c r="A6" s="57"/>
      <c r="B6" s="57"/>
      <c r="C6" s="57"/>
      <c r="D6" s="57"/>
      <c r="E6" s="128"/>
      <c r="F6" s="128"/>
      <c r="G6" s="128"/>
      <c r="H6" s="128"/>
    </row>
    <row r="7" spans="1:9" ht="8.25" hidden="1" customHeight="1" x14ac:dyDescent="0.25">
      <c r="A7" s="57"/>
      <c r="B7" s="57"/>
      <c r="C7" s="57"/>
      <c r="D7" s="57"/>
      <c r="E7" s="128"/>
      <c r="F7" s="128"/>
      <c r="G7" s="128"/>
      <c r="H7" s="128"/>
    </row>
    <row r="8" spans="1:9" ht="8.25" hidden="1" customHeight="1" x14ac:dyDescent="0.25">
      <c r="A8" s="57"/>
      <c r="B8" s="57"/>
      <c r="C8" s="57"/>
      <c r="D8" s="57"/>
      <c r="E8" s="128"/>
      <c r="F8" s="128"/>
      <c r="G8" s="128"/>
      <c r="H8" s="128"/>
    </row>
    <row r="9" spans="1:9" ht="9" hidden="1" customHeight="1" x14ac:dyDescent="0.25">
      <c r="A9" s="57"/>
      <c r="B9" s="57"/>
      <c r="C9" s="57"/>
      <c r="D9" s="57"/>
      <c r="E9" s="128"/>
      <c r="F9" s="128"/>
      <c r="G9" s="128"/>
      <c r="H9" s="128"/>
    </row>
    <row r="10" spans="1:9" ht="35.1" customHeight="1" thickTop="1" x14ac:dyDescent="0.25">
      <c r="A10" s="57"/>
      <c r="B10" s="459" t="s">
        <v>3</v>
      </c>
      <c r="C10" s="460"/>
      <c r="D10" s="57"/>
      <c r="E10" s="128"/>
      <c r="F10" s="128"/>
      <c r="G10" s="173" t="s">
        <v>4</v>
      </c>
      <c r="H10" s="128"/>
    </row>
    <row r="11" spans="1:9" ht="32.1" customHeight="1" x14ac:dyDescent="0.25">
      <c r="A11" s="57"/>
      <c r="B11" s="174" t="s">
        <v>328</v>
      </c>
      <c r="C11" s="175">
        <f>'Transition to College'!R16</f>
        <v>0</v>
      </c>
      <c r="D11" s="57"/>
      <c r="E11" s="128"/>
      <c r="F11" s="128"/>
      <c r="G11" s="173"/>
      <c r="H11" s="128"/>
    </row>
    <row r="12" spans="1:9" ht="32.1" customHeight="1" x14ac:dyDescent="0.25">
      <c r="A12" s="57"/>
      <c r="B12" s="174" t="s">
        <v>329</v>
      </c>
      <c r="C12" s="175">
        <f>'College Support Services'!R16</f>
        <v>0</v>
      </c>
      <c r="D12" s="57"/>
      <c r="E12" s="128"/>
      <c r="F12" s="128"/>
      <c r="G12" s="173"/>
      <c r="H12" s="128"/>
    </row>
    <row r="13" spans="1:9" ht="32.1" customHeight="1" thickBot="1" x14ac:dyDescent="0.3">
      <c r="A13" s="57"/>
      <c r="B13" s="176" t="s">
        <v>333</v>
      </c>
      <c r="C13" s="177">
        <f>ROUND(SUM(C11:C12),0)</f>
        <v>0</v>
      </c>
      <c r="D13" s="57"/>
      <c r="E13" s="128"/>
      <c r="F13" s="128" t="e">
        <f>C13+#REF!</f>
        <v>#REF!</v>
      </c>
      <c r="G13" s="173"/>
      <c r="H13" s="128"/>
      <c r="I13" s="23">
        <f>C13</f>
        <v>0</v>
      </c>
    </row>
    <row r="14" spans="1:9" ht="35.1" customHeight="1" thickTop="1" x14ac:dyDescent="0.25">
      <c r="A14" s="57"/>
      <c r="B14" s="455" t="s">
        <v>15</v>
      </c>
      <c r="C14" s="456"/>
      <c r="D14" s="57"/>
      <c r="E14" s="128"/>
      <c r="F14" s="128"/>
      <c r="G14" s="173"/>
      <c r="H14" s="128"/>
    </row>
    <row r="15" spans="1:9" ht="32.1" customHeight="1" x14ac:dyDescent="0.25">
      <c r="A15" s="57"/>
      <c r="B15" s="174" t="s">
        <v>328</v>
      </c>
      <c r="C15" s="175">
        <f>'Transition to College'!R44</f>
        <v>0</v>
      </c>
      <c r="D15" s="57"/>
      <c r="E15" s="128"/>
      <c r="F15" s="128"/>
      <c r="G15" s="173"/>
      <c r="H15" s="128"/>
    </row>
    <row r="16" spans="1:9" ht="32.1" customHeight="1" x14ac:dyDescent="0.25">
      <c r="A16" s="57"/>
      <c r="B16" s="174" t="s">
        <v>329</v>
      </c>
      <c r="C16" s="175">
        <f>'College Support Services'!R44</f>
        <v>0</v>
      </c>
      <c r="D16" s="57"/>
      <c r="E16" s="128"/>
      <c r="F16" s="128"/>
      <c r="G16" s="173"/>
      <c r="H16" s="128"/>
    </row>
    <row r="17" spans="1:9" ht="32.1" customHeight="1" thickBot="1" x14ac:dyDescent="0.3">
      <c r="A17" s="57"/>
      <c r="B17" s="176" t="s">
        <v>333</v>
      </c>
      <c r="C17" s="177">
        <f>C15+C16</f>
        <v>0</v>
      </c>
      <c r="D17" s="57"/>
      <c r="E17" s="128"/>
      <c r="F17" s="128" t="e">
        <f>C17+#REF!</f>
        <v>#REF!</v>
      </c>
      <c r="G17" s="173"/>
      <c r="H17" s="128"/>
      <c r="I17" s="23">
        <f>C17</f>
        <v>0</v>
      </c>
    </row>
    <row r="18" spans="1:9" ht="35.1" customHeight="1" thickTop="1" x14ac:dyDescent="0.25">
      <c r="A18" s="57"/>
      <c r="B18" s="455" t="s">
        <v>19</v>
      </c>
      <c r="C18" s="456"/>
      <c r="D18" s="57"/>
      <c r="E18" s="128"/>
      <c r="F18" s="128"/>
      <c r="G18" s="173"/>
      <c r="H18" s="128"/>
    </row>
    <row r="19" spans="1:9" ht="32.1" customHeight="1" x14ac:dyDescent="0.25">
      <c r="A19" s="57"/>
      <c r="B19" s="174" t="s">
        <v>328</v>
      </c>
      <c r="C19" s="175">
        <f>'Transition to College'!R52</f>
        <v>0</v>
      </c>
      <c r="D19" s="57"/>
      <c r="E19" s="128"/>
      <c r="F19" s="128"/>
      <c r="G19" s="173"/>
      <c r="H19" s="128"/>
    </row>
    <row r="20" spans="1:9" ht="32.1" customHeight="1" x14ac:dyDescent="0.25">
      <c r="A20" s="57"/>
      <c r="B20" s="174" t="s">
        <v>329</v>
      </c>
      <c r="C20" s="175">
        <f>'College Support Services'!R52</f>
        <v>0</v>
      </c>
      <c r="D20" s="57"/>
      <c r="E20" s="128"/>
      <c r="F20" s="128"/>
      <c r="G20" s="173"/>
      <c r="H20" s="128"/>
    </row>
    <row r="21" spans="1:9" ht="32.1" customHeight="1" thickBot="1" x14ac:dyDescent="0.3">
      <c r="A21" s="57"/>
      <c r="B21" s="176" t="s">
        <v>333</v>
      </c>
      <c r="C21" s="177">
        <f>C19+C20</f>
        <v>0</v>
      </c>
      <c r="D21" s="57"/>
      <c r="E21" s="128"/>
      <c r="F21" s="128" t="e">
        <f>C21+#REF!</f>
        <v>#REF!</v>
      </c>
      <c r="G21" s="173"/>
      <c r="H21" s="128"/>
      <c r="I21" s="23">
        <f>C21</f>
        <v>0</v>
      </c>
    </row>
    <row r="22" spans="1:9" ht="35.1" customHeight="1" thickTop="1" x14ac:dyDescent="0.25">
      <c r="A22" s="57"/>
      <c r="B22" s="455" t="s">
        <v>21</v>
      </c>
      <c r="C22" s="456"/>
      <c r="D22" s="57"/>
      <c r="E22" s="128"/>
      <c r="F22" s="128"/>
      <c r="G22" s="173"/>
      <c r="H22" s="128"/>
    </row>
    <row r="23" spans="1:9" ht="32.1" customHeight="1" x14ac:dyDescent="0.25">
      <c r="A23" s="57"/>
      <c r="B23" s="174" t="s">
        <v>328</v>
      </c>
      <c r="C23" s="175">
        <f>'Transition to College'!R57</f>
        <v>0</v>
      </c>
      <c r="D23" s="57"/>
      <c r="E23" s="128"/>
      <c r="F23" s="128"/>
      <c r="G23" s="173"/>
      <c r="H23" s="128"/>
    </row>
    <row r="24" spans="1:9" ht="32.1" customHeight="1" x14ac:dyDescent="0.25">
      <c r="A24" s="57"/>
      <c r="B24" s="174" t="s">
        <v>329</v>
      </c>
      <c r="C24" s="175">
        <f>'College Support Services'!R57</f>
        <v>0</v>
      </c>
      <c r="D24" s="57"/>
      <c r="E24" s="128"/>
      <c r="F24" s="128"/>
      <c r="G24" s="173"/>
      <c r="H24" s="128"/>
    </row>
    <row r="25" spans="1:9" ht="32.1" customHeight="1" thickBot="1" x14ac:dyDescent="0.3">
      <c r="A25" s="57"/>
      <c r="B25" s="176" t="s">
        <v>333</v>
      </c>
      <c r="C25" s="177">
        <f>C23+C24</f>
        <v>0</v>
      </c>
      <c r="D25" s="57"/>
      <c r="E25" s="128"/>
      <c r="F25" s="128" t="e">
        <f>C25+#REF!</f>
        <v>#REF!</v>
      </c>
      <c r="G25" s="173"/>
      <c r="H25" s="128"/>
      <c r="I25" s="23">
        <f>C25</f>
        <v>0</v>
      </c>
    </row>
    <row r="26" spans="1:9" ht="35.1" customHeight="1" thickTop="1" x14ac:dyDescent="0.25">
      <c r="A26" s="57"/>
      <c r="B26" s="457" t="s">
        <v>26</v>
      </c>
      <c r="C26" s="458"/>
      <c r="D26" s="57"/>
      <c r="E26" s="128"/>
      <c r="F26" s="128"/>
      <c r="G26" s="173"/>
      <c r="H26" s="128"/>
    </row>
    <row r="27" spans="1:9" ht="32.1" customHeight="1" x14ac:dyDescent="0.25">
      <c r="A27" s="57"/>
      <c r="B27" s="174" t="s">
        <v>328</v>
      </c>
      <c r="C27" s="175">
        <f>'Transition to College'!R66</f>
        <v>0</v>
      </c>
      <c r="D27" s="57"/>
      <c r="E27" s="128"/>
      <c r="F27" s="128"/>
      <c r="G27" s="173"/>
      <c r="H27" s="128"/>
    </row>
    <row r="28" spans="1:9" ht="32.1" customHeight="1" x14ac:dyDescent="0.25">
      <c r="A28" s="57"/>
      <c r="B28" s="174" t="s">
        <v>329</v>
      </c>
      <c r="C28" s="175">
        <f>'College Support Services'!R66</f>
        <v>0</v>
      </c>
      <c r="D28" s="57"/>
      <c r="E28" s="128"/>
      <c r="F28" s="128"/>
      <c r="G28" s="173"/>
      <c r="H28" s="128"/>
    </row>
    <row r="29" spans="1:9" ht="32.1" customHeight="1" thickBot="1" x14ac:dyDescent="0.3">
      <c r="A29" s="57"/>
      <c r="B29" s="176" t="s">
        <v>333</v>
      </c>
      <c r="C29" s="177">
        <f>C27+C28</f>
        <v>0</v>
      </c>
      <c r="D29" s="57"/>
      <c r="E29" s="128"/>
      <c r="F29" s="128" t="e">
        <f>C29+#REF!</f>
        <v>#REF!</v>
      </c>
      <c r="G29" s="173"/>
      <c r="H29" s="128"/>
      <c r="I29" s="23">
        <f>C29</f>
        <v>0</v>
      </c>
    </row>
    <row r="30" spans="1:9" ht="35.1" customHeight="1" thickTop="1" x14ac:dyDescent="0.25">
      <c r="A30" s="57"/>
      <c r="B30" s="455" t="s">
        <v>36</v>
      </c>
      <c r="C30" s="456"/>
      <c r="D30" s="57"/>
      <c r="E30" s="128"/>
      <c r="F30" s="128"/>
      <c r="G30" s="173"/>
      <c r="H30" s="128"/>
    </row>
    <row r="31" spans="1:9" ht="32.1" customHeight="1" x14ac:dyDescent="0.25">
      <c r="A31" s="57"/>
      <c r="B31" s="174" t="s">
        <v>328</v>
      </c>
      <c r="C31" s="175">
        <f>'Transition to College'!R74</f>
        <v>0</v>
      </c>
      <c r="D31" s="57"/>
      <c r="E31" s="128"/>
      <c r="F31" s="128"/>
      <c r="G31" s="173"/>
      <c r="H31" s="128"/>
    </row>
    <row r="32" spans="1:9" ht="32.1" customHeight="1" x14ac:dyDescent="0.25">
      <c r="A32" s="57"/>
      <c r="B32" s="174" t="s">
        <v>329</v>
      </c>
      <c r="C32" s="175">
        <f>'College Support Services'!R74</f>
        <v>0</v>
      </c>
      <c r="D32" s="57"/>
      <c r="E32" s="128"/>
      <c r="F32" s="128"/>
      <c r="G32" s="173"/>
      <c r="H32" s="128"/>
    </row>
    <row r="33" spans="1:9" ht="32.1" customHeight="1" thickBot="1" x14ac:dyDescent="0.3">
      <c r="A33" s="57"/>
      <c r="B33" s="176" t="s">
        <v>333</v>
      </c>
      <c r="C33" s="177">
        <f>C31+C32</f>
        <v>0</v>
      </c>
      <c r="D33" s="57"/>
      <c r="E33" s="128"/>
      <c r="F33" s="128" t="e">
        <f>C33+#REF!</f>
        <v>#REF!</v>
      </c>
      <c r="G33" s="173"/>
      <c r="H33" s="128"/>
      <c r="I33" s="23">
        <f>C33</f>
        <v>0</v>
      </c>
    </row>
    <row r="34" spans="1:9" ht="35.1" customHeight="1" thickTop="1" x14ac:dyDescent="0.25">
      <c r="A34" s="57"/>
      <c r="B34" s="455" t="s">
        <v>46</v>
      </c>
      <c r="C34" s="456"/>
      <c r="D34" s="57"/>
      <c r="E34" s="128"/>
      <c r="F34" s="128"/>
      <c r="G34" s="173"/>
      <c r="H34" s="128"/>
    </row>
    <row r="35" spans="1:9" ht="32.1" customHeight="1" x14ac:dyDescent="0.25">
      <c r="A35" s="57"/>
      <c r="B35" s="174" t="s">
        <v>328</v>
      </c>
      <c r="C35" s="175">
        <f>'Transition to College'!R83</f>
        <v>0</v>
      </c>
      <c r="D35" s="57"/>
      <c r="E35" s="128"/>
      <c r="F35" s="128"/>
      <c r="G35" s="173"/>
      <c r="H35" s="128"/>
    </row>
    <row r="36" spans="1:9" ht="32.1" customHeight="1" x14ac:dyDescent="0.25">
      <c r="A36" s="57"/>
      <c r="B36" s="174" t="s">
        <v>329</v>
      </c>
      <c r="C36" s="175">
        <f>'College Support Services'!R83</f>
        <v>0</v>
      </c>
      <c r="D36" s="57"/>
      <c r="E36" s="128"/>
      <c r="F36" s="128"/>
      <c r="G36" s="173"/>
      <c r="H36" s="128"/>
    </row>
    <row r="37" spans="1:9" ht="32.1" customHeight="1" thickBot="1" x14ac:dyDescent="0.3">
      <c r="A37" s="57"/>
      <c r="B37" s="176" t="s">
        <v>333</v>
      </c>
      <c r="C37" s="177">
        <f>C35+C36</f>
        <v>0</v>
      </c>
      <c r="D37" s="57"/>
      <c r="E37" s="128"/>
      <c r="F37" s="128" t="e">
        <f>C37+#REF!</f>
        <v>#REF!</v>
      </c>
      <c r="G37" s="173"/>
      <c r="H37" s="128"/>
      <c r="I37" s="23">
        <f>C37</f>
        <v>0</v>
      </c>
    </row>
    <row r="38" spans="1:9" ht="35.1" customHeight="1" thickTop="1" x14ac:dyDescent="0.25">
      <c r="A38" s="57"/>
      <c r="B38" s="455" t="s">
        <v>330</v>
      </c>
      <c r="C38" s="456"/>
      <c r="D38" s="57"/>
      <c r="E38" s="128"/>
      <c r="F38" s="128"/>
      <c r="G38" s="173"/>
      <c r="H38" s="128"/>
    </row>
    <row r="39" spans="1:9" ht="32.1" customHeight="1" x14ac:dyDescent="0.25">
      <c r="A39" s="57"/>
      <c r="B39" s="174" t="s">
        <v>328</v>
      </c>
      <c r="C39" s="175">
        <f>'Transition to College'!R93</f>
        <v>0</v>
      </c>
      <c r="D39" s="57"/>
      <c r="E39" s="128"/>
      <c r="F39" s="128"/>
      <c r="G39" s="173"/>
      <c r="H39" s="128"/>
    </row>
    <row r="40" spans="1:9" ht="32.1" customHeight="1" x14ac:dyDescent="0.25">
      <c r="A40" s="57"/>
      <c r="B40" s="174" t="s">
        <v>329</v>
      </c>
      <c r="C40" s="175">
        <f>'College Support Services'!R93</f>
        <v>0</v>
      </c>
      <c r="D40" s="57"/>
      <c r="E40" s="128"/>
      <c r="F40" s="128"/>
      <c r="G40" s="173"/>
      <c r="H40" s="128"/>
    </row>
    <row r="41" spans="1:9" ht="32.1" customHeight="1" thickBot="1" x14ac:dyDescent="0.3">
      <c r="A41" s="57"/>
      <c r="B41" s="176" t="s">
        <v>333</v>
      </c>
      <c r="C41" s="177">
        <f>C39+C40</f>
        <v>0</v>
      </c>
      <c r="D41" s="57"/>
      <c r="E41" s="128"/>
      <c r="F41" s="128" t="e">
        <f>C41+#REF!</f>
        <v>#REF!</v>
      </c>
      <c r="G41" s="173"/>
      <c r="H41" s="128"/>
      <c r="I41" s="23">
        <f>C41</f>
        <v>0</v>
      </c>
    </row>
    <row r="42" spans="1:9" ht="35.1" customHeight="1" thickTop="1" x14ac:dyDescent="0.25">
      <c r="A42" s="57"/>
      <c r="B42" s="455" t="s">
        <v>331</v>
      </c>
      <c r="C42" s="456"/>
      <c r="D42" s="57"/>
      <c r="E42" s="128"/>
      <c r="F42" s="128"/>
      <c r="G42" s="173"/>
      <c r="H42" s="128"/>
    </row>
    <row r="43" spans="1:9" ht="32.1" customHeight="1" x14ac:dyDescent="0.25">
      <c r="A43" s="57"/>
      <c r="B43" s="174" t="s">
        <v>328</v>
      </c>
      <c r="C43" s="175">
        <f>'Transition to College'!R102</f>
        <v>0</v>
      </c>
      <c r="D43" s="57"/>
      <c r="E43" s="128"/>
      <c r="F43" s="128"/>
      <c r="G43" s="173"/>
      <c r="H43" s="128"/>
    </row>
    <row r="44" spans="1:9" ht="32.1" customHeight="1" x14ac:dyDescent="0.25">
      <c r="A44" s="57"/>
      <c r="B44" s="174" t="s">
        <v>329</v>
      </c>
      <c r="C44" s="175">
        <f>'College Support Services'!R102</f>
        <v>0</v>
      </c>
      <c r="D44" s="57"/>
      <c r="E44" s="128"/>
      <c r="F44" s="128"/>
      <c r="G44" s="173"/>
      <c r="H44" s="128"/>
    </row>
    <row r="45" spans="1:9" ht="32.1" customHeight="1" thickBot="1" x14ac:dyDescent="0.3">
      <c r="A45" s="57"/>
      <c r="B45" s="176" t="s">
        <v>333</v>
      </c>
      <c r="C45" s="177">
        <f>C43+C44</f>
        <v>0</v>
      </c>
      <c r="D45" s="57"/>
      <c r="E45" s="128"/>
      <c r="F45" s="128" t="e">
        <f>C45+#REF!</f>
        <v>#REF!</v>
      </c>
      <c r="G45" s="173"/>
      <c r="H45" s="128"/>
      <c r="I45" s="23">
        <f>C45</f>
        <v>0</v>
      </c>
    </row>
    <row r="46" spans="1:9" ht="35.1" customHeight="1" thickTop="1" x14ac:dyDescent="0.25">
      <c r="A46" s="57"/>
      <c r="B46" s="455" t="s">
        <v>332</v>
      </c>
      <c r="C46" s="456"/>
      <c r="D46" s="57"/>
      <c r="E46" s="128"/>
      <c r="F46" s="128"/>
      <c r="G46" s="173"/>
      <c r="H46" s="128"/>
    </row>
    <row r="47" spans="1:9" ht="32.1" customHeight="1" x14ac:dyDescent="0.25">
      <c r="A47" s="57"/>
      <c r="B47" s="174" t="s">
        <v>328</v>
      </c>
      <c r="C47" s="175">
        <f>'Transition to College'!R112</f>
        <v>0</v>
      </c>
      <c r="D47" s="57"/>
      <c r="E47" s="128"/>
      <c r="F47" s="128"/>
      <c r="G47" s="173"/>
      <c r="H47" s="128"/>
    </row>
    <row r="48" spans="1:9" ht="32.1" customHeight="1" x14ac:dyDescent="0.25">
      <c r="A48" s="57"/>
      <c r="B48" s="174" t="s">
        <v>329</v>
      </c>
      <c r="C48" s="175">
        <f>'College Support Services'!R112</f>
        <v>0</v>
      </c>
      <c r="D48" s="57"/>
      <c r="E48" s="128"/>
      <c r="F48" s="128"/>
      <c r="G48" s="173"/>
      <c r="H48" s="128"/>
    </row>
    <row r="49" spans="1:9" ht="32.1" customHeight="1" thickBot="1" x14ac:dyDescent="0.3">
      <c r="A49" s="57"/>
      <c r="B49" s="176" t="s">
        <v>333</v>
      </c>
      <c r="C49" s="177">
        <f>C47+C48</f>
        <v>0</v>
      </c>
      <c r="D49" s="57"/>
      <c r="E49" s="128"/>
      <c r="F49" s="128" t="e">
        <f>C49+#REF!</f>
        <v>#REF!</v>
      </c>
      <c r="G49" s="173"/>
      <c r="H49" s="128"/>
      <c r="I49" s="23">
        <f>C49</f>
        <v>0</v>
      </c>
    </row>
    <row r="50" spans="1:9" ht="35.1" customHeight="1" thickTop="1" x14ac:dyDescent="0.25">
      <c r="A50" s="57"/>
      <c r="B50" s="455" t="s">
        <v>70</v>
      </c>
      <c r="C50" s="456"/>
      <c r="D50" s="57"/>
      <c r="E50" s="128"/>
      <c r="F50" s="128"/>
      <c r="G50" s="173"/>
      <c r="H50" s="128"/>
    </row>
    <row r="51" spans="1:9" ht="32.1" customHeight="1" x14ac:dyDescent="0.25">
      <c r="A51" s="57"/>
      <c r="B51" s="174" t="s">
        <v>328</v>
      </c>
      <c r="C51" s="175">
        <f>'Transition to College'!R116</f>
        <v>0</v>
      </c>
      <c r="D51" s="57"/>
      <c r="E51" s="128"/>
      <c r="F51" s="128"/>
      <c r="G51" s="173"/>
      <c r="H51" s="128"/>
    </row>
    <row r="52" spans="1:9" ht="32.1" customHeight="1" x14ac:dyDescent="0.25">
      <c r="A52" s="57"/>
      <c r="B52" s="174" t="s">
        <v>329</v>
      </c>
      <c r="C52" s="175">
        <f>'College Support Services'!R116</f>
        <v>0</v>
      </c>
      <c r="D52" s="57"/>
      <c r="E52" s="128"/>
      <c r="F52" s="128"/>
      <c r="G52" s="173"/>
      <c r="H52" s="128"/>
    </row>
    <row r="53" spans="1:9" ht="32.1" customHeight="1" x14ac:dyDescent="0.25">
      <c r="A53" s="57"/>
      <c r="B53" s="178" t="s">
        <v>333</v>
      </c>
      <c r="C53" s="179">
        <f>C51+C52</f>
        <v>0</v>
      </c>
      <c r="D53" s="57"/>
      <c r="E53" s="128"/>
      <c r="F53" s="128" t="e">
        <f>C53+#REF!</f>
        <v>#REF!</v>
      </c>
      <c r="G53" s="173"/>
      <c r="H53" s="128"/>
      <c r="I53" s="23">
        <f>C53</f>
        <v>0</v>
      </c>
    </row>
    <row r="54" spans="1:9" ht="35.1" customHeight="1" x14ac:dyDescent="0.25">
      <c r="A54" s="57"/>
      <c r="B54" s="455" t="s">
        <v>336</v>
      </c>
      <c r="C54" s="456"/>
      <c r="D54" s="57"/>
      <c r="E54" s="128"/>
      <c r="F54" s="128"/>
      <c r="G54" s="173"/>
      <c r="H54" s="128"/>
    </row>
    <row r="55" spans="1:9" ht="35.1" customHeight="1" x14ac:dyDescent="0.25">
      <c r="A55" s="57"/>
      <c r="B55" s="174" t="s">
        <v>334</v>
      </c>
      <c r="C55" s="180">
        <f>C51+C47+C43+C39+C35+C31+C27+C23+C19+C15+C11</f>
        <v>0</v>
      </c>
      <c r="D55" s="57"/>
      <c r="E55" s="128"/>
      <c r="F55" s="181"/>
      <c r="G55" s="182"/>
      <c r="H55" s="128"/>
    </row>
    <row r="56" spans="1:9" ht="35.1" customHeight="1" x14ac:dyDescent="0.25">
      <c r="A56" s="57"/>
      <c r="B56" s="174" t="s">
        <v>335</v>
      </c>
      <c r="C56" s="180">
        <f>C52+C48+C44+C40+C36+C32+C28+C24+C20+C16+C12</f>
        <v>0</v>
      </c>
      <c r="D56" s="57"/>
      <c r="E56" s="128"/>
      <c r="F56" s="181" t="s">
        <v>74</v>
      </c>
      <c r="G56" s="182" t="e">
        <f>F41+C45+C27+#REF!+C21+C13</f>
        <v>#REF!</v>
      </c>
      <c r="H56" s="128"/>
    </row>
    <row r="57" spans="1:9" ht="35.1" customHeight="1" thickBot="1" x14ac:dyDescent="0.3">
      <c r="A57" s="57"/>
      <c r="B57" s="176" t="s">
        <v>327</v>
      </c>
      <c r="C57" s="183">
        <f>C55+C56</f>
        <v>0</v>
      </c>
      <c r="D57" s="57"/>
      <c r="E57" s="128"/>
      <c r="F57" s="128"/>
      <c r="G57" s="128"/>
      <c r="H57" s="128"/>
    </row>
    <row r="58" spans="1:9" ht="15.75" thickTop="1" x14ac:dyDescent="0.25">
      <c r="A58" s="21"/>
      <c r="B58" s="156"/>
      <c r="C58" s="21"/>
      <c r="D58" s="155"/>
      <c r="G58" s="29"/>
    </row>
    <row r="59" spans="1:9" x14ac:dyDescent="0.25">
      <c r="A59" s="21"/>
      <c r="B59" s="156"/>
      <c r="C59" s="21"/>
      <c r="D59" s="155"/>
    </row>
    <row r="70" ht="31.5" customHeight="1" x14ac:dyDescent="0.25"/>
  </sheetData>
  <sheetProtection algorithmName="SHA-512" hashValue="wN2j9DQehNtfPYDUCR+a47Q20Gb2WPsDS41YFI47XOG561Ha3iZMNsm1W1gHi3+iPpLsUM4x9mxZfsbWw4jSXg==" saltValue="vD56SVOfQzm/AFQIZsIctA==" spinCount="100000" sheet="1" formatCells="0" formatColumns="0" formatRows="0" insertRows="0"/>
  <mergeCells count="14">
    <mergeCell ref="B4:C4"/>
    <mergeCell ref="B2:C2"/>
    <mergeCell ref="B10:C10"/>
    <mergeCell ref="B14:C14"/>
    <mergeCell ref="B18:C18"/>
    <mergeCell ref="B42:C42"/>
    <mergeCell ref="B54:C54"/>
    <mergeCell ref="B46:C46"/>
    <mergeCell ref="B50:C50"/>
    <mergeCell ref="B22:C22"/>
    <mergeCell ref="B26:C26"/>
    <mergeCell ref="B30:C30"/>
    <mergeCell ref="B34:C34"/>
    <mergeCell ref="B38:C38"/>
  </mergeCells>
  <printOptions headings="1" gridLines="1"/>
  <pageMargins left="0.25" right="0.25" top="0.25" bottom="0.25" header="0.3" footer="0.3"/>
  <pageSetup scale="65" fitToHeight="50" orientation="landscape" cellComments="asDisplayed"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R39"/>
  <sheetViews>
    <sheetView showGridLines="0" zoomScaleNormal="100" zoomScalePageLayoutView="110" workbookViewId="0"/>
  </sheetViews>
  <sheetFormatPr defaultColWidth="8.7109375" defaultRowHeight="15" x14ac:dyDescent="0.25"/>
  <cols>
    <col min="1" max="1" width="7.85546875" customWidth="1"/>
    <col min="2" max="2" width="8.5703125" customWidth="1"/>
    <col min="3" max="3" width="8.140625" customWidth="1"/>
    <col min="4" max="4" width="7" customWidth="1"/>
    <col min="5" max="5" width="8.5703125" customWidth="1"/>
    <col min="6" max="6" width="6.42578125" customWidth="1"/>
    <col min="7" max="7" width="8.140625" customWidth="1"/>
    <col min="8" max="8" width="9.5703125" customWidth="1"/>
    <col min="9" max="9" width="24.28515625" customWidth="1"/>
    <col min="10" max="10" width="21" style="1" customWidth="1"/>
    <col min="11" max="11" width="0" hidden="1" customWidth="1"/>
    <col min="18" max="18" width="10.85546875" bestFit="1" customWidth="1"/>
  </cols>
  <sheetData>
    <row r="1" spans="1:16" x14ac:dyDescent="0.25">
      <c r="A1" s="21"/>
      <c r="B1" s="21"/>
      <c r="C1" s="21"/>
      <c r="D1" s="21"/>
      <c r="E1" s="21"/>
      <c r="F1" s="21"/>
      <c r="G1" s="21"/>
      <c r="H1" s="21"/>
      <c r="I1" s="21"/>
      <c r="J1" s="205"/>
      <c r="K1" s="21"/>
      <c r="L1" s="21"/>
    </row>
    <row r="2" spans="1:16" x14ac:dyDescent="0.25">
      <c r="A2" s="21"/>
      <c r="B2" s="461">
        <f>Cover!C5</f>
        <v>0</v>
      </c>
      <c r="C2" s="461"/>
      <c r="D2" s="461"/>
      <c r="E2" s="461"/>
      <c r="F2" s="461"/>
      <c r="G2" s="461"/>
      <c r="H2" s="461"/>
      <c r="I2" s="461"/>
      <c r="J2" s="461"/>
      <c r="L2" s="21"/>
    </row>
    <row r="3" spans="1:16" x14ac:dyDescent="0.25">
      <c r="A3" s="21"/>
      <c r="B3" s="21"/>
      <c r="C3" s="21"/>
      <c r="D3" s="21"/>
      <c r="E3" s="21"/>
      <c r="F3" s="21"/>
      <c r="G3" s="21"/>
      <c r="H3" s="21"/>
      <c r="I3" s="21"/>
      <c r="J3" s="205"/>
      <c r="K3" s="21"/>
      <c r="L3" s="21"/>
    </row>
    <row r="4" spans="1:16" ht="24.95" customHeight="1" x14ac:dyDescent="0.25">
      <c r="A4" s="21"/>
      <c r="B4" s="471" t="s">
        <v>84</v>
      </c>
      <c r="C4" s="472"/>
      <c r="D4" s="472"/>
      <c r="E4" s="472"/>
      <c r="F4" s="472"/>
      <c r="G4" s="472"/>
      <c r="H4" s="472"/>
      <c r="I4" s="472"/>
      <c r="J4" s="473"/>
      <c r="L4" s="21"/>
    </row>
    <row r="5" spans="1:16" ht="24.95" customHeight="1" x14ac:dyDescent="0.25">
      <c r="A5" s="21"/>
      <c r="B5" s="465" t="s">
        <v>85</v>
      </c>
      <c r="C5" s="466"/>
      <c r="D5" s="466"/>
      <c r="E5" s="466"/>
      <c r="F5" s="466"/>
      <c r="G5" s="466"/>
      <c r="H5" s="466"/>
      <c r="I5" s="467"/>
      <c r="J5" s="100">
        <f>Cover!D14</f>
        <v>0</v>
      </c>
      <c r="L5" s="21"/>
      <c r="M5" s="61"/>
    </row>
    <row r="6" spans="1:16" ht="24.95" customHeight="1" x14ac:dyDescent="0.25">
      <c r="A6" s="21"/>
      <c r="B6" s="462" t="s">
        <v>86</v>
      </c>
      <c r="C6" s="463"/>
      <c r="D6" s="463"/>
      <c r="E6" s="463"/>
      <c r="F6" s="463"/>
      <c r="G6" s="463"/>
      <c r="H6" s="463"/>
      <c r="I6" s="463"/>
      <c r="J6" s="62"/>
      <c r="L6" s="21"/>
    </row>
    <row r="7" spans="1:16" ht="24.95" customHeight="1" x14ac:dyDescent="0.25">
      <c r="A7" s="21"/>
      <c r="B7" s="465" t="s">
        <v>87</v>
      </c>
      <c r="C7" s="466"/>
      <c r="D7" s="466"/>
      <c r="E7" s="466"/>
      <c r="F7" s="466"/>
      <c r="G7" s="466"/>
      <c r="H7" s="466"/>
      <c r="I7" s="467"/>
      <c r="J7" s="125">
        <f>'Transition to College'!U16</f>
        <v>0</v>
      </c>
      <c r="L7" s="21"/>
      <c r="P7" s="1"/>
    </row>
    <row r="8" spans="1:16" ht="24.95" customHeight="1" x14ac:dyDescent="0.25">
      <c r="A8" s="21"/>
      <c r="B8" s="465" t="s">
        <v>88</v>
      </c>
      <c r="C8" s="466"/>
      <c r="D8" s="466"/>
      <c r="E8" s="466"/>
      <c r="F8" s="466"/>
      <c r="G8" s="466"/>
      <c r="H8" s="466"/>
      <c r="I8" s="467"/>
      <c r="J8" s="125">
        <f>'College Support Services'!U16</f>
        <v>0</v>
      </c>
      <c r="L8" s="21"/>
    </row>
    <row r="9" spans="1:16" s="60" customFormat="1" ht="24.95" customHeight="1" x14ac:dyDescent="0.25">
      <c r="A9" s="206"/>
      <c r="B9" s="465" t="s">
        <v>89</v>
      </c>
      <c r="C9" s="466"/>
      <c r="D9" s="466"/>
      <c r="E9" s="466"/>
      <c r="F9" s="466"/>
      <c r="G9" s="466"/>
      <c r="H9" s="466"/>
      <c r="I9" s="467"/>
      <c r="J9" s="125">
        <f>'Transition to College'!U52</f>
        <v>0</v>
      </c>
      <c r="K9"/>
      <c r="L9" s="206"/>
    </row>
    <row r="10" spans="1:16" s="60" customFormat="1" ht="24.95" customHeight="1" x14ac:dyDescent="0.25">
      <c r="A10" s="206"/>
      <c r="B10" s="465" t="s">
        <v>90</v>
      </c>
      <c r="C10" s="466"/>
      <c r="D10" s="466"/>
      <c r="E10" s="466"/>
      <c r="F10" s="466"/>
      <c r="G10" s="466"/>
      <c r="H10" s="466"/>
      <c r="I10" s="467"/>
      <c r="J10" s="125">
        <f>'College Support Services'!U52</f>
        <v>0</v>
      </c>
      <c r="K10"/>
      <c r="L10" s="206"/>
      <c r="N10" s="131"/>
    </row>
    <row r="11" spans="1:16" ht="24.95" customHeight="1" x14ac:dyDescent="0.25">
      <c r="A11" s="21"/>
      <c r="B11" s="465" t="s">
        <v>338</v>
      </c>
      <c r="C11" s="466"/>
      <c r="D11" s="466"/>
      <c r="E11" s="466"/>
      <c r="F11" s="466"/>
      <c r="G11" s="466"/>
      <c r="H11" s="466"/>
      <c r="I11" s="467"/>
      <c r="J11" s="125">
        <f>'Transition to College'!U93</f>
        <v>0</v>
      </c>
      <c r="L11" s="21"/>
    </row>
    <row r="12" spans="1:16" ht="24.95" customHeight="1" x14ac:dyDescent="0.25">
      <c r="A12" s="21"/>
      <c r="B12" s="465" t="s">
        <v>91</v>
      </c>
      <c r="C12" s="466"/>
      <c r="D12" s="466"/>
      <c r="E12" s="466"/>
      <c r="F12" s="466"/>
      <c r="G12" s="466"/>
      <c r="H12" s="466"/>
      <c r="I12" s="467"/>
      <c r="J12" s="125">
        <f>'College Support Services'!U93</f>
        <v>0</v>
      </c>
      <c r="L12" s="21"/>
    </row>
    <row r="13" spans="1:16" s="60" customFormat="1" ht="24.95" customHeight="1" x14ac:dyDescent="0.25">
      <c r="A13" s="206"/>
      <c r="B13" s="465" t="s">
        <v>339</v>
      </c>
      <c r="C13" s="466"/>
      <c r="D13" s="466"/>
      <c r="E13" s="466"/>
      <c r="F13" s="466"/>
      <c r="G13" s="466"/>
      <c r="H13" s="466"/>
      <c r="I13" s="467"/>
      <c r="J13" s="125">
        <f>'Transition to College'!R102</f>
        <v>0</v>
      </c>
      <c r="L13" s="206"/>
    </row>
    <row r="14" spans="1:16" s="60" customFormat="1" ht="24.95" customHeight="1" x14ac:dyDescent="0.25">
      <c r="A14" s="206"/>
      <c r="B14" s="465" t="s">
        <v>92</v>
      </c>
      <c r="C14" s="466"/>
      <c r="D14" s="466"/>
      <c r="E14" s="466"/>
      <c r="F14" s="466"/>
      <c r="G14" s="466"/>
      <c r="H14" s="466"/>
      <c r="I14" s="467"/>
      <c r="J14" s="125">
        <f>'College Support Services'!R102</f>
        <v>0</v>
      </c>
      <c r="L14" s="206"/>
    </row>
    <row r="15" spans="1:16" s="60" customFormat="1" ht="24.95" customHeight="1" x14ac:dyDescent="0.25">
      <c r="A15" s="206"/>
      <c r="B15" s="465" t="s">
        <v>340</v>
      </c>
      <c r="C15" s="466"/>
      <c r="D15" s="466"/>
      <c r="E15" s="466"/>
      <c r="F15" s="466"/>
      <c r="G15" s="466"/>
      <c r="H15" s="466"/>
      <c r="I15" s="467"/>
      <c r="J15" s="125">
        <f>'Transition to College'!R112</f>
        <v>0</v>
      </c>
      <c r="L15" s="206"/>
    </row>
    <row r="16" spans="1:16" s="60" customFormat="1" ht="24.95" customHeight="1" x14ac:dyDescent="0.25">
      <c r="A16" s="206"/>
      <c r="B16" s="465" t="s">
        <v>93</v>
      </c>
      <c r="C16" s="466"/>
      <c r="D16" s="466"/>
      <c r="E16" s="466"/>
      <c r="F16" s="466"/>
      <c r="G16" s="466"/>
      <c r="H16" s="466"/>
      <c r="I16" s="467"/>
      <c r="J16" s="125">
        <f>'College Support Services'!R112</f>
        <v>0</v>
      </c>
      <c r="L16" s="206"/>
    </row>
    <row r="17" spans="1:18" ht="24.95" customHeight="1" x14ac:dyDescent="0.25">
      <c r="A17" s="21"/>
      <c r="B17" s="465" t="s">
        <v>341</v>
      </c>
      <c r="C17" s="466"/>
      <c r="D17" s="466"/>
      <c r="E17" s="466"/>
      <c r="F17" s="466"/>
      <c r="G17" s="466"/>
      <c r="H17" s="466"/>
      <c r="I17" s="467"/>
      <c r="J17" s="125">
        <f>'Transition to College'!R116</f>
        <v>0</v>
      </c>
      <c r="K17" s="60"/>
      <c r="L17" s="21"/>
    </row>
    <row r="18" spans="1:18" ht="24.95" customHeight="1" x14ac:dyDescent="0.25">
      <c r="A18" s="21"/>
      <c r="B18" s="465" t="s">
        <v>94</v>
      </c>
      <c r="C18" s="466"/>
      <c r="D18" s="466"/>
      <c r="E18" s="466"/>
      <c r="F18" s="466"/>
      <c r="G18" s="466"/>
      <c r="H18" s="466"/>
      <c r="I18" s="467"/>
      <c r="J18" s="125">
        <f>'College Support Services'!R116</f>
        <v>0</v>
      </c>
      <c r="K18" s="60"/>
      <c r="L18" s="21"/>
    </row>
    <row r="19" spans="1:18" ht="24.95" customHeight="1" x14ac:dyDescent="0.25">
      <c r="A19" s="21"/>
      <c r="B19" s="465" t="s">
        <v>95</v>
      </c>
      <c r="C19" s="466"/>
      <c r="D19" s="466"/>
      <c r="E19" s="466"/>
      <c r="F19" s="466"/>
      <c r="G19" s="466"/>
      <c r="H19" s="466"/>
      <c r="I19" s="467"/>
      <c r="J19" s="126">
        <f>SUM(J7:J18)</f>
        <v>0</v>
      </c>
      <c r="L19" s="21"/>
      <c r="R19" s="29"/>
    </row>
    <row r="20" spans="1:18" ht="24.95" customHeight="1" x14ac:dyDescent="0.25">
      <c r="A20" s="21"/>
      <c r="B20" s="465" t="s">
        <v>96</v>
      </c>
      <c r="C20" s="466"/>
      <c r="D20" s="466"/>
      <c r="E20" s="466"/>
      <c r="F20" s="466"/>
      <c r="G20" s="466"/>
      <c r="H20" s="466"/>
      <c r="I20" s="467"/>
      <c r="J20" s="126">
        <f>J5*0.15</f>
        <v>0</v>
      </c>
      <c r="L20" s="21"/>
    </row>
    <row r="21" spans="1:18" ht="24.95" customHeight="1" x14ac:dyDescent="0.25">
      <c r="A21" s="21"/>
      <c r="B21" s="468" t="s">
        <v>97</v>
      </c>
      <c r="C21" s="469"/>
      <c r="D21" s="469"/>
      <c r="E21" s="469"/>
      <c r="F21" s="469"/>
      <c r="G21" s="469"/>
      <c r="H21" s="469"/>
      <c r="I21" s="470"/>
      <c r="J21" s="72" t="str">
        <f>IF(J5=0,"",J19/J5)</f>
        <v/>
      </c>
      <c r="L21" s="21"/>
    </row>
    <row r="22" spans="1:18" ht="24.95" hidden="1" customHeight="1" x14ac:dyDescent="0.25">
      <c r="A22" s="21"/>
      <c r="B22" s="63"/>
      <c r="C22" s="64"/>
      <c r="D22" s="64"/>
      <c r="E22" s="64"/>
      <c r="F22" s="64"/>
      <c r="G22" s="64"/>
      <c r="H22" s="64"/>
      <c r="I22" s="64"/>
      <c r="J22" s="65"/>
      <c r="L22" s="21"/>
    </row>
    <row r="23" spans="1:18" ht="24.95" hidden="1" customHeight="1" x14ac:dyDescent="0.25">
      <c r="A23" s="21"/>
      <c r="B23" s="462" t="s">
        <v>98</v>
      </c>
      <c r="C23" s="463"/>
      <c r="D23" s="463"/>
      <c r="E23" s="463"/>
      <c r="F23" s="463"/>
      <c r="G23" s="463"/>
      <c r="H23" s="463"/>
      <c r="I23" s="463"/>
      <c r="J23" s="464"/>
      <c r="L23" s="21"/>
    </row>
    <row r="24" spans="1:18" ht="24.95" hidden="1" customHeight="1" x14ac:dyDescent="0.25">
      <c r="A24" s="21"/>
      <c r="B24" s="475" t="s">
        <v>99</v>
      </c>
      <c r="C24" s="476"/>
      <c r="D24" s="476"/>
      <c r="E24" s="476"/>
      <c r="F24" s="476"/>
      <c r="G24" s="476"/>
      <c r="H24" s="476"/>
      <c r="I24" s="477"/>
      <c r="J24" s="69">
        <f>'Transition to College'!F130</f>
        <v>0</v>
      </c>
      <c r="L24" s="21"/>
    </row>
    <row r="25" spans="1:18" ht="24.95" hidden="1" customHeight="1" x14ac:dyDescent="0.25">
      <c r="A25" s="21"/>
      <c r="B25" s="475" t="s">
        <v>100</v>
      </c>
      <c r="C25" s="476"/>
      <c r="D25" s="476"/>
      <c r="E25" s="476"/>
      <c r="F25" s="476"/>
      <c r="G25" s="476"/>
      <c r="H25" s="476"/>
      <c r="I25" s="477"/>
      <c r="J25" s="69">
        <f>'Transition to College'!R118-J24</f>
        <v>0</v>
      </c>
      <c r="L25" s="21"/>
    </row>
    <row r="26" spans="1:18" s="16" customFormat="1" ht="24.95" hidden="1" customHeight="1" x14ac:dyDescent="0.25">
      <c r="A26" s="207"/>
      <c r="B26" s="475" t="s">
        <v>101</v>
      </c>
      <c r="C26" s="476"/>
      <c r="D26" s="476"/>
      <c r="E26" s="476"/>
      <c r="F26" s="476"/>
      <c r="G26" s="476"/>
      <c r="H26" s="476"/>
      <c r="I26" s="477"/>
      <c r="J26" s="70">
        <f>ROUND((J25-(J25/(1+Cover!D7))),0)</f>
        <v>0</v>
      </c>
      <c r="L26" s="207"/>
    </row>
    <row r="27" spans="1:18" ht="24.95" hidden="1" customHeight="1" x14ac:dyDescent="0.25">
      <c r="A27" s="21"/>
      <c r="B27" s="482" t="s">
        <v>102</v>
      </c>
      <c r="C27" s="482"/>
      <c r="D27" s="482"/>
      <c r="E27" s="482"/>
      <c r="F27" s="482"/>
      <c r="G27" s="482"/>
      <c r="H27" s="482"/>
      <c r="I27" s="482"/>
      <c r="J27" s="71" t="e">
        <f>'Transition to College'!R112+#REF!+#REF!</f>
        <v>#REF!</v>
      </c>
      <c r="K27" s="67"/>
      <c r="L27" s="21"/>
    </row>
    <row r="28" spans="1:18" ht="24.95" hidden="1" customHeight="1" x14ac:dyDescent="0.25">
      <c r="A28" s="21"/>
      <c r="B28" s="468" t="s">
        <v>103</v>
      </c>
      <c r="C28" s="469"/>
      <c r="D28" s="469"/>
      <c r="E28" s="469"/>
      <c r="F28" s="469"/>
      <c r="G28" s="469"/>
      <c r="H28" s="469"/>
      <c r="I28" s="469"/>
      <c r="J28" s="69" t="e">
        <f>#REF!</f>
        <v>#REF!</v>
      </c>
      <c r="L28" s="21"/>
    </row>
    <row r="29" spans="1:18" ht="24.95" hidden="1" customHeight="1" x14ac:dyDescent="0.25">
      <c r="A29" s="21"/>
      <c r="B29" s="478" t="s">
        <v>104</v>
      </c>
      <c r="C29" s="479"/>
      <c r="D29" s="479"/>
      <c r="E29" s="479"/>
      <c r="F29" s="479"/>
      <c r="G29" s="479"/>
      <c r="H29" s="479"/>
      <c r="I29" s="480"/>
      <c r="J29" s="70" t="e">
        <f>SUM(J27:J28)</f>
        <v>#REF!</v>
      </c>
      <c r="L29" s="21"/>
    </row>
    <row r="30" spans="1:18" ht="24.95" hidden="1" customHeight="1" x14ac:dyDescent="0.25">
      <c r="A30" s="21"/>
      <c r="B30" s="478" t="s">
        <v>105</v>
      </c>
      <c r="C30" s="479"/>
      <c r="D30" s="479"/>
      <c r="E30" s="479"/>
      <c r="F30" s="479"/>
      <c r="G30" s="479"/>
      <c r="H30" s="479"/>
      <c r="I30" s="480"/>
      <c r="J30" s="70" t="e">
        <f>J26-J29</f>
        <v>#REF!</v>
      </c>
      <c r="L30" s="21"/>
    </row>
    <row r="31" spans="1:18" ht="24.95" hidden="1" customHeight="1" x14ac:dyDescent="0.25">
      <c r="A31" s="21"/>
      <c r="B31" s="478"/>
      <c r="C31" s="479"/>
      <c r="D31" s="479"/>
      <c r="E31" s="479"/>
      <c r="F31" s="479"/>
      <c r="G31" s="479"/>
      <c r="H31" s="479"/>
      <c r="I31" s="480"/>
      <c r="J31" s="66"/>
      <c r="L31" s="21"/>
    </row>
    <row r="32" spans="1:18" ht="24.95" customHeight="1" x14ac:dyDescent="0.25">
      <c r="A32" s="21"/>
      <c r="B32" s="462" t="s">
        <v>106</v>
      </c>
      <c r="C32" s="463"/>
      <c r="D32" s="463"/>
      <c r="E32" s="463"/>
      <c r="F32" s="463"/>
      <c r="G32" s="463"/>
      <c r="H32" s="463"/>
      <c r="I32" s="463"/>
      <c r="J32" s="464"/>
      <c r="L32" s="21"/>
    </row>
    <row r="33" spans="1:12" ht="24.95" hidden="1" customHeight="1" x14ac:dyDescent="0.25">
      <c r="A33" s="21"/>
      <c r="B33" s="474" t="s">
        <v>107</v>
      </c>
      <c r="C33" s="474"/>
      <c r="D33" s="474"/>
      <c r="E33" s="474"/>
      <c r="F33" s="474"/>
      <c r="G33" s="474"/>
      <c r="H33" s="474"/>
      <c r="I33" s="474"/>
      <c r="J33" s="101">
        <f>J5</f>
        <v>0</v>
      </c>
      <c r="L33" s="21"/>
    </row>
    <row r="34" spans="1:12" ht="24.95" customHeight="1" x14ac:dyDescent="0.25">
      <c r="A34" s="21"/>
      <c r="B34" s="474" t="s">
        <v>108</v>
      </c>
      <c r="C34" s="474"/>
      <c r="D34" s="474"/>
      <c r="E34" s="474"/>
      <c r="F34" s="474"/>
      <c r="G34" s="474"/>
      <c r="H34" s="474"/>
      <c r="I34" s="474"/>
      <c r="J34" s="123">
        <f>' Match Budget'!R118</f>
        <v>0</v>
      </c>
      <c r="L34" s="21"/>
    </row>
    <row r="35" spans="1:12" ht="24.95" customHeight="1" x14ac:dyDescent="0.25">
      <c r="A35" s="21"/>
      <c r="B35" s="481" t="s">
        <v>109</v>
      </c>
      <c r="C35" s="481"/>
      <c r="D35" s="481"/>
      <c r="E35" s="481"/>
      <c r="F35" s="481"/>
      <c r="G35" s="481"/>
      <c r="H35" s="481"/>
      <c r="I35" s="481"/>
      <c r="J35" s="124">
        <f>Summary!C57*0.3</f>
        <v>0</v>
      </c>
      <c r="L35" s="21"/>
    </row>
    <row r="36" spans="1:12" ht="24.95" customHeight="1" x14ac:dyDescent="0.25">
      <c r="A36" s="21"/>
      <c r="B36" s="474" t="s">
        <v>110</v>
      </c>
      <c r="C36" s="474"/>
      <c r="D36" s="474"/>
      <c r="E36" s="474"/>
      <c r="F36" s="474"/>
      <c r="G36" s="474"/>
      <c r="H36" s="474"/>
      <c r="I36" s="474"/>
      <c r="J36" s="123">
        <f>(J35-J34)</f>
        <v>0</v>
      </c>
      <c r="L36" s="208"/>
    </row>
    <row r="37" spans="1:12" ht="24.95" customHeight="1" x14ac:dyDescent="0.25">
      <c r="A37" s="21"/>
      <c r="B37" s="474" t="s">
        <v>111</v>
      </c>
      <c r="C37" s="474"/>
      <c r="D37" s="474"/>
      <c r="E37" s="474"/>
      <c r="F37" s="474"/>
      <c r="G37" s="474"/>
      <c r="H37" s="474"/>
      <c r="I37" s="474"/>
      <c r="J37" s="127" t="str">
        <f>IF(J5=0,"",J34/J5)</f>
        <v/>
      </c>
      <c r="L37" s="208"/>
    </row>
    <row r="38" spans="1:12" x14ac:dyDescent="0.25">
      <c r="A38" s="21"/>
      <c r="B38" s="21"/>
      <c r="C38" s="21"/>
      <c r="D38" s="21"/>
      <c r="E38" s="21"/>
      <c r="F38" s="21"/>
      <c r="G38" s="21"/>
      <c r="H38" s="21"/>
      <c r="I38" s="21"/>
      <c r="J38" s="205"/>
      <c r="K38" s="21"/>
      <c r="L38" s="21"/>
    </row>
    <row r="39" spans="1:12" x14ac:dyDescent="0.25">
      <c r="A39" s="21"/>
      <c r="B39" s="21"/>
      <c r="C39" s="21"/>
      <c r="D39" s="21"/>
      <c r="E39" s="21"/>
      <c r="F39" s="21"/>
      <c r="G39" s="21"/>
      <c r="H39" s="21"/>
      <c r="I39" s="21"/>
      <c r="J39" s="205"/>
      <c r="K39" s="21"/>
      <c r="L39" s="21"/>
    </row>
  </sheetData>
  <sheetProtection algorithmName="SHA-512" hashValue="lkm3DgZIoiUDNDpTmchAJEEc83wum7+mDYHxcSbjlbsvKq5Bg7bMAu4Wv/SCaD2PP5JN0wxY82PhjBrrc3lFNA==" saltValue="70MyvxmwtIN92+f5GQMt8Q==" spinCount="100000" sheet="1" objects="1" scenarios="1"/>
  <mergeCells count="34">
    <mergeCell ref="B29:I29"/>
    <mergeCell ref="B25:I25"/>
    <mergeCell ref="B9:I9"/>
    <mergeCell ref="B6:I6"/>
    <mergeCell ref="B7:I7"/>
    <mergeCell ref="B10:I10"/>
    <mergeCell ref="B37:I37"/>
    <mergeCell ref="B24:I24"/>
    <mergeCell ref="B36:I36"/>
    <mergeCell ref="B30:I30"/>
    <mergeCell ref="B31:I31"/>
    <mergeCell ref="B33:I33"/>
    <mergeCell ref="B35:I35"/>
    <mergeCell ref="B27:I27"/>
    <mergeCell ref="B32:J32"/>
    <mergeCell ref="B34:I34"/>
    <mergeCell ref="B28:I28"/>
    <mergeCell ref="B26:I26"/>
    <mergeCell ref="B2:J2"/>
    <mergeCell ref="B23:J23"/>
    <mergeCell ref="B20:I20"/>
    <mergeCell ref="B13:I13"/>
    <mergeCell ref="B21:I21"/>
    <mergeCell ref="B16:I16"/>
    <mergeCell ref="B4:J4"/>
    <mergeCell ref="B8:I8"/>
    <mergeCell ref="B19:I19"/>
    <mergeCell ref="B15:I15"/>
    <mergeCell ref="B17:I17"/>
    <mergeCell ref="B11:I11"/>
    <mergeCell ref="B18:I18"/>
    <mergeCell ref="B12:I12"/>
    <mergeCell ref="B5:I5"/>
    <mergeCell ref="B14:I14"/>
  </mergeCells>
  <conditionalFormatting sqref="J22">
    <cfRule type="cellIs" dxfId="8" priority="38" operator="greaterThan">
      <formula>0.25</formula>
    </cfRule>
  </conditionalFormatting>
  <conditionalFormatting sqref="J29">
    <cfRule type="cellIs" dxfId="7" priority="21" operator="greaterThan">
      <formula>$J$26</formula>
    </cfRule>
  </conditionalFormatting>
  <conditionalFormatting sqref="J30">
    <cfRule type="cellIs" dxfId="6" priority="18" operator="lessThan">
      <formula>0</formula>
    </cfRule>
  </conditionalFormatting>
  <conditionalFormatting sqref="J21">
    <cfRule type="cellIs" dxfId="5" priority="14" operator="greaterThan">
      <formula>25%</formula>
    </cfRule>
  </conditionalFormatting>
  <conditionalFormatting sqref="J35">
    <cfRule type="expression" dxfId="4" priority="11">
      <formula>#REF!&lt;$J$34</formula>
    </cfRule>
  </conditionalFormatting>
  <conditionalFormatting sqref="J36">
    <cfRule type="cellIs" dxfId="3" priority="10" operator="lessThan">
      <formula>0</formula>
    </cfRule>
  </conditionalFormatting>
  <conditionalFormatting sqref="J37">
    <cfRule type="cellIs" dxfId="2" priority="3" operator="lessThan">
      <formula>0.2</formula>
    </cfRule>
    <cfRule type="cellIs" dxfId="1" priority="4" operator="lessThan">
      <formula>0</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16" customFormat="1" x14ac:dyDescent="0.25">
      <c r="A1" s="16" t="s">
        <v>112</v>
      </c>
      <c r="B1" s="16" t="s">
        <v>113</v>
      </c>
      <c r="C1" s="16" t="s">
        <v>113</v>
      </c>
      <c r="F1" s="16" t="s">
        <v>113</v>
      </c>
      <c r="H1" s="16" t="s">
        <v>113</v>
      </c>
      <c r="J1" s="16" t="s">
        <v>113</v>
      </c>
      <c r="L1" s="16" t="s">
        <v>113</v>
      </c>
      <c r="N1" s="16" t="s">
        <v>113</v>
      </c>
      <c r="P1" s="16" t="s">
        <v>113</v>
      </c>
      <c r="S1" s="93" t="s">
        <v>114</v>
      </c>
      <c r="T1" s="94"/>
      <c r="U1" s="26" t="s">
        <v>115</v>
      </c>
      <c r="V1" s="26" t="s">
        <v>116</v>
      </c>
    </row>
    <row r="2" spans="1:30" ht="30" x14ac:dyDescent="0.25">
      <c r="A2" s="88" t="s">
        <v>117</v>
      </c>
      <c r="B2" t="s">
        <v>118</v>
      </c>
      <c r="C2" t="s">
        <v>119</v>
      </c>
      <c r="D2" t="s">
        <v>120</v>
      </c>
      <c r="F2" t="s">
        <v>121</v>
      </c>
      <c r="H2" t="s">
        <v>122</v>
      </c>
      <c r="J2" t="s">
        <v>123</v>
      </c>
      <c r="L2" t="s">
        <v>124</v>
      </c>
      <c r="N2" s="60" t="s">
        <v>125</v>
      </c>
      <c r="P2" t="s">
        <v>126</v>
      </c>
      <c r="Q2" t="s">
        <v>127</v>
      </c>
      <c r="S2" s="47" t="s">
        <v>128</v>
      </c>
      <c r="T2" s="47"/>
      <c r="U2" s="47" t="s">
        <v>129</v>
      </c>
      <c r="V2" s="47" t="s">
        <v>130</v>
      </c>
    </row>
    <row r="3" spans="1:30" x14ac:dyDescent="0.25">
      <c r="A3" s="89" t="s">
        <v>131</v>
      </c>
      <c r="B3" t="s">
        <v>132</v>
      </c>
      <c r="C3" t="s">
        <v>133</v>
      </c>
      <c r="D3" t="s">
        <v>134</v>
      </c>
      <c r="F3" t="s">
        <v>135</v>
      </c>
      <c r="H3" t="s">
        <v>136</v>
      </c>
      <c r="J3" t="s">
        <v>44</v>
      </c>
      <c r="L3" t="s">
        <v>137</v>
      </c>
      <c r="N3" s="60" t="s">
        <v>138</v>
      </c>
      <c r="P3" t="s">
        <v>139</v>
      </c>
      <c r="Q3" t="s">
        <v>140</v>
      </c>
      <c r="S3" s="47" t="s">
        <v>141</v>
      </c>
      <c r="T3" s="47"/>
      <c r="U3" s="47" t="s">
        <v>142</v>
      </c>
      <c r="V3" s="47" t="s">
        <v>142</v>
      </c>
    </row>
    <row r="4" spans="1:30" ht="30" x14ac:dyDescent="0.25">
      <c r="A4" s="89" t="s">
        <v>143</v>
      </c>
      <c r="B4" t="s">
        <v>144</v>
      </c>
      <c r="D4" t="s">
        <v>145</v>
      </c>
      <c r="F4" t="s">
        <v>146</v>
      </c>
      <c r="H4" t="s">
        <v>147</v>
      </c>
      <c r="N4" s="60" t="s">
        <v>148</v>
      </c>
      <c r="P4" t="s">
        <v>149</v>
      </c>
      <c r="Q4" t="s">
        <v>150</v>
      </c>
      <c r="S4" s="47" t="s">
        <v>151</v>
      </c>
      <c r="T4" s="47"/>
      <c r="U4" s="47" t="s">
        <v>152</v>
      </c>
      <c r="V4" s="47" t="s">
        <v>152</v>
      </c>
      <c r="X4" s="49" t="s">
        <v>153</v>
      </c>
      <c r="Y4" s="49" t="s">
        <v>153</v>
      </c>
      <c r="Z4" s="49" t="s">
        <v>154</v>
      </c>
      <c r="AA4" s="49" t="s">
        <v>154</v>
      </c>
      <c r="AC4" s="49" t="s">
        <v>155</v>
      </c>
      <c r="AD4" s="49" t="s">
        <v>155</v>
      </c>
    </row>
    <row r="5" spans="1:30" x14ac:dyDescent="0.25">
      <c r="A5" s="89" t="s">
        <v>156</v>
      </c>
      <c r="B5" t="s">
        <v>157</v>
      </c>
      <c r="F5" t="s">
        <v>158</v>
      </c>
      <c r="H5" t="s">
        <v>159</v>
      </c>
      <c r="N5" s="60" t="s">
        <v>160</v>
      </c>
      <c r="P5" t="s">
        <v>157</v>
      </c>
      <c r="Q5" t="s">
        <v>161</v>
      </c>
      <c r="S5" s="47" t="s">
        <v>162</v>
      </c>
      <c r="T5" s="47"/>
      <c r="U5" s="47" t="s">
        <v>163</v>
      </c>
      <c r="V5" s="47" t="s">
        <v>163</v>
      </c>
      <c r="X5" s="23" t="e">
        <f>'Transition to College'!#REF!</f>
        <v>#REF!</v>
      </c>
      <c r="Y5" s="23" t="e">
        <f>'Transition to College'!#REF!</f>
        <v>#REF!</v>
      </c>
      <c r="Z5" s="23" t="e">
        <f>#REF!</f>
        <v>#REF!</v>
      </c>
      <c r="AA5" t="e">
        <f>#REF!</f>
        <v>#REF!</v>
      </c>
      <c r="AC5" s="23" t="e">
        <f>#REF!</f>
        <v>#REF!</v>
      </c>
      <c r="AD5" t="e">
        <f>#REF!</f>
        <v>#REF!</v>
      </c>
    </row>
    <row r="6" spans="1:30" ht="30" x14ac:dyDescent="0.25">
      <c r="A6" s="89" t="s">
        <v>164</v>
      </c>
      <c r="B6" t="s">
        <v>149</v>
      </c>
      <c r="C6" t="s">
        <v>165</v>
      </c>
      <c r="F6" t="s">
        <v>166</v>
      </c>
      <c r="H6" t="s">
        <v>167</v>
      </c>
      <c r="N6" s="60" t="s">
        <v>168</v>
      </c>
      <c r="P6" t="s">
        <v>132</v>
      </c>
      <c r="S6" s="47" t="s">
        <v>169</v>
      </c>
      <c r="T6" s="47"/>
      <c r="U6" s="47" t="s">
        <v>170</v>
      </c>
      <c r="V6" s="47" t="s">
        <v>170</v>
      </c>
      <c r="X6" s="23" t="str">
        <f>'Transition to College'!U70</f>
        <v/>
      </c>
      <c r="Y6" s="23" t="str">
        <f>'Transition to College'!V70</f>
        <v/>
      </c>
      <c r="Z6" s="23" t="e">
        <f>#REF!</f>
        <v>#REF!</v>
      </c>
      <c r="AA6" t="e">
        <f>#REF!</f>
        <v>#REF!</v>
      </c>
      <c r="AC6" s="23" t="e">
        <f>#REF!</f>
        <v>#REF!</v>
      </c>
      <c r="AD6" t="e">
        <f>#REF!</f>
        <v>#REF!</v>
      </c>
    </row>
    <row r="7" spans="1:30" x14ac:dyDescent="0.25">
      <c r="A7" s="89" t="s">
        <v>171</v>
      </c>
      <c r="B7" t="s">
        <v>135</v>
      </c>
      <c r="C7" t="s">
        <v>172</v>
      </c>
      <c r="F7" t="s">
        <v>173</v>
      </c>
      <c r="H7" t="s">
        <v>174</v>
      </c>
      <c r="N7" s="60" t="s">
        <v>175</v>
      </c>
      <c r="P7" t="s">
        <v>176</v>
      </c>
      <c r="S7" s="47"/>
      <c r="T7" s="47"/>
      <c r="U7" s="47" t="s">
        <v>177</v>
      </c>
      <c r="V7" s="47" t="s">
        <v>177</v>
      </c>
      <c r="X7" s="23" t="str">
        <f>'Transition to College'!U71</f>
        <v/>
      </c>
      <c r="Y7" s="23" t="str">
        <f>'Transition to College'!V71</f>
        <v/>
      </c>
      <c r="Z7" s="23" t="e">
        <f>#REF!</f>
        <v>#REF!</v>
      </c>
      <c r="AA7" t="e">
        <f>#REF!</f>
        <v>#REF!</v>
      </c>
      <c r="AC7" s="23" t="e">
        <f>#REF!</f>
        <v>#REF!</v>
      </c>
      <c r="AD7" t="e">
        <f>#REF!</f>
        <v>#REF!</v>
      </c>
    </row>
    <row r="8" spans="1:30" x14ac:dyDescent="0.25">
      <c r="A8" s="89" t="s">
        <v>178</v>
      </c>
      <c r="B8" t="s">
        <v>146</v>
      </c>
      <c r="C8" t="s">
        <v>179</v>
      </c>
      <c r="F8" t="s">
        <v>180</v>
      </c>
      <c r="H8" t="s">
        <v>181</v>
      </c>
      <c r="N8" s="60" t="s">
        <v>182</v>
      </c>
      <c r="S8" s="47"/>
      <c r="T8" s="47"/>
      <c r="U8" s="47" t="s">
        <v>183</v>
      </c>
      <c r="V8" s="47" t="s">
        <v>183</v>
      </c>
      <c r="X8" s="23" t="str">
        <f>'Transition to College'!U73</f>
        <v/>
      </c>
      <c r="Y8" s="23" t="str">
        <f>'Transition to College'!V73</f>
        <v/>
      </c>
      <c r="Z8" s="23" t="e">
        <f>#REF!</f>
        <v>#REF!</v>
      </c>
      <c r="AA8" t="e">
        <f>#REF!</f>
        <v>#REF!</v>
      </c>
      <c r="AC8" s="23" t="e">
        <f>#REF!</f>
        <v>#REF!</v>
      </c>
      <c r="AD8" t="e">
        <f>#REF!</f>
        <v>#REF!</v>
      </c>
    </row>
    <row r="9" spans="1:30" x14ac:dyDescent="0.25">
      <c r="A9" s="89" t="s">
        <v>184</v>
      </c>
      <c r="B9" t="s">
        <v>158</v>
      </c>
      <c r="C9" t="s">
        <v>185</v>
      </c>
      <c r="F9" t="s">
        <v>186</v>
      </c>
      <c r="H9" t="s">
        <v>187</v>
      </c>
      <c r="N9" s="60" t="s">
        <v>188</v>
      </c>
      <c r="S9" s="47"/>
      <c r="T9" s="49"/>
      <c r="X9" s="23" t="e">
        <f>#REF!</f>
        <v>#REF!</v>
      </c>
      <c r="Y9" s="23" t="e">
        <f>#REF!</f>
        <v>#REF!</v>
      </c>
      <c r="Z9" s="23" t="e">
        <f>#REF!</f>
        <v>#REF!</v>
      </c>
      <c r="AA9" t="e">
        <f>#REF!</f>
        <v>#REF!</v>
      </c>
      <c r="AC9" s="23" t="e">
        <f>#REF!</f>
        <v>#REF!</v>
      </c>
      <c r="AD9" t="e">
        <f>#REF!</f>
        <v>#REF!</v>
      </c>
    </row>
    <row r="10" spans="1:30" x14ac:dyDescent="0.25">
      <c r="A10" s="89" t="s">
        <v>189</v>
      </c>
      <c r="B10" t="s">
        <v>166</v>
      </c>
      <c r="C10" t="s">
        <v>190</v>
      </c>
      <c r="F10" t="s">
        <v>191</v>
      </c>
      <c r="H10" t="s">
        <v>192</v>
      </c>
      <c r="S10" s="47"/>
      <c r="T10" s="49"/>
      <c r="X10" s="23" t="e">
        <f>#REF!</f>
        <v>#REF!</v>
      </c>
      <c r="Y10" s="23" t="e">
        <f>#REF!</f>
        <v>#REF!</v>
      </c>
      <c r="Z10" s="23" t="e">
        <f>#REF!</f>
        <v>#REF!</v>
      </c>
      <c r="AA10" t="e">
        <f>#REF!</f>
        <v>#REF!</v>
      </c>
      <c r="AC10" s="23" t="e">
        <f>#REF!</f>
        <v>#REF!</v>
      </c>
      <c r="AD10" t="e">
        <f>#REF!</f>
        <v>#REF!</v>
      </c>
    </row>
    <row r="11" spans="1:30" x14ac:dyDescent="0.25">
      <c r="A11" s="89" t="s">
        <v>193</v>
      </c>
      <c r="B11" t="s">
        <v>173</v>
      </c>
      <c r="C11" t="s">
        <v>194</v>
      </c>
      <c r="F11" t="s">
        <v>195</v>
      </c>
      <c r="H11" t="s">
        <v>196</v>
      </c>
      <c r="S11" s="48" t="s">
        <v>197</v>
      </c>
      <c r="T11" s="49"/>
      <c r="X11" s="23" t="e">
        <f>#REF!</f>
        <v>#REF!</v>
      </c>
      <c r="Y11" s="23" t="e">
        <f>#REF!</f>
        <v>#REF!</v>
      </c>
      <c r="Z11" s="23" t="e">
        <f>#REF!</f>
        <v>#REF!</v>
      </c>
      <c r="AA11" t="e">
        <f>#REF!</f>
        <v>#REF!</v>
      </c>
      <c r="AC11" s="23" t="e">
        <f>#REF!</f>
        <v>#REF!</v>
      </c>
      <c r="AD11" t="e">
        <f>#REF!</f>
        <v>#REF!</v>
      </c>
    </row>
    <row r="12" spans="1:30" x14ac:dyDescent="0.25">
      <c r="A12" s="89" t="s">
        <v>198</v>
      </c>
      <c r="B12" t="s">
        <v>180</v>
      </c>
      <c r="C12" t="s">
        <v>199</v>
      </c>
      <c r="F12" t="s">
        <v>200</v>
      </c>
      <c r="H12" t="s">
        <v>201</v>
      </c>
      <c r="S12" s="50" t="s">
        <v>202</v>
      </c>
      <c r="X12" s="23" t="e">
        <f>#REF!</f>
        <v>#REF!</v>
      </c>
      <c r="Y12" s="23" t="e">
        <f>#REF!</f>
        <v>#REF!</v>
      </c>
      <c r="Z12" s="23" t="e">
        <f>#REF!</f>
        <v>#REF!</v>
      </c>
      <c r="AA12" t="e">
        <f>#REF!</f>
        <v>#REF!</v>
      </c>
      <c r="AC12" s="23" t="e">
        <f>#REF!</f>
        <v>#REF!</v>
      </c>
      <c r="AD12" t="e">
        <f>#REF!</f>
        <v>#REF!</v>
      </c>
    </row>
    <row r="13" spans="1:30" x14ac:dyDescent="0.25">
      <c r="A13" s="89" t="s">
        <v>203</v>
      </c>
      <c r="B13" t="s">
        <v>157</v>
      </c>
      <c r="C13" t="s">
        <v>204</v>
      </c>
      <c r="F13" t="s">
        <v>205</v>
      </c>
      <c r="H13" t="s">
        <v>206</v>
      </c>
      <c r="S13" s="50" t="s">
        <v>207</v>
      </c>
    </row>
    <row r="14" spans="1:30" x14ac:dyDescent="0.25">
      <c r="A14" s="89" t="s">
        <v>208</v>
      </c>
      <c r="B14" t="s">
        <v>186</v>
      </c>
      <c r="C14" t="s">
        <v>209</v>
      </c>
      <c r="F14" t="s">
        <v>210</v>
      </c>
      <c r="S14" s="50" t="s">
        <v>211</v>
      </c>
    </row>
    <row r="15" spans="1:30" x14ac:dyDescent="0.25">
      <c r="A15" s="89" t="s">
        <v>212</v>
      </c>
      <c r="B15" t="s">
        <v>149</v>
      </c>
      <c r="C15" t="s">
        <v>213</v>
      </c>
      <c r="F15" t="s">
        <v>145</v>
      </c>
      <c r="S15" s="50" t="s">
        <v>214</v>
      </c>
    </row>
    <row r="16" spans="1:30" x14ac:dyDescent="0.25">
      <c r="A16" s="89" t="s">
        <v>215</v>
      </c>
      <c r="B16" t="s">
        <v>200</v>
      </c>
      <c r="C16" t="s">
        <v>216</v>
      </c>
      <c r="S16" s="50" t="s">
        <v>217</v>
      </c>
    </row>
    <row r="17" spans="1:19" x14ac:dyDescent="0.25">
      <c r="A17" s="89" t="s">
        <v>218</v>
      </c>
      <c r="B17" t="s">
        <v>219</v>
      </c>
      <c r="C17" t="s">
        <v>220</v>
      </c>
      <c r="S17" s="50" t="s">
        <v>221</v>
      </c>
    </row>
    <row r="18" spans="1:19" x14ac:dyDescent="0.25">
      <c r="A18" s="89" t="s">
        <v>222</v>
      </c>
      <c r="B18" t="s">
        <v>223</v>
      </c>
      <c r="C18" t="s">
        <v>224</v>
      </c>
      <c r="S18" s="50" t="s">
        <v>225</v>
      </c>
    </row>
    <row r="19" spans="1:19" x14ac:dyDescent="0.25">
      <c r="A19" s="89" t="s">
        <v>226</v>
      </c>
      <c r="B19" t="s">
        <v>227</v>
      </c>
      <c r="C19" t="s">
        <v>228</v>
      </c>
      <c r="S19" s="50" t="s">
        <v>229</v>
      </c>
    </row>
    <row r="20" spans="1:19" x14ac:dyDescent="0.25">
      <c r="A20" s="89" t="s">
        <v>230</v>
      </c>
      <c r="B20" t="s">
        <v>210</v>
      </c>
      <c r="C20" t="s">
        <v>231</v>
      </c>
      <c r="S20" s="50" t="s">
        <v>232</v>
      </c>
    </row>
    <row r="21" spans="1:19" x14ac:dyDescent="0.25">
      <c r="A21" s="89" t="s">
        <v>233</v>
      </c>
      <c r="B21" t="s">
        <v>145</v>
      </c>
      <c r="C21" s="87" t="s">
        <v>234</v>
      </c>
      <c r="S21" s="50" t="s">
        <v>235</v>
      </c>
    </row>
    <row r="22" spans="1:19" x14ac:dyDescent="0.25">
      <c r="A22" s="89" t="s">
        <v>236</v>
      </c>
    </row>
    <row r="23" spans="1:19" x14ac:dyDescent="0.25">
      <c r="A23" s="89" t="s">
        <v>237</v>
      </c>
      <c r="B23" t="s">
        <v>238</v>
      </c>
    </row>
    <row r="24" spans="1:19" x14ac:dyDescent="0.25">
      <c r="A24" s="89" t="s">
        <v>239</v>
      </c>
      <c r="B24" t="s">
        <v>240</v>
      </c>
    </row>
    <row r="25" spans="1:19" x14ac:dyDescent="0.25">
      <c r="A25" s="89" t="s">
        <v>241</v>
      </c>
    </row>
    <row r="26" spans="1:19" x14ac:dyDescent="0.25">
      <c r="A26" s="89" t="s">
        <v>242</v>
      </c>
    </row>
    <row r="27" spans="1:19" x14ac:dyDescent="0.25">
      <c r="A27" s="89" t="s">
        <v>243</v>
      </c>
    </row>
    <row r="28" spans="1:19" x14ac:dyDescent="0.25">
      <c r="A28" s="89" t="s">
        <v>244</v>
      </c>
    </row>
    <row r="29" spans="1:19" x14ac:dyDescent="0.25">
      <c r="A29" s="89" t="s">
        <v>245</v>
      </c>
    </row>
    <row r="30" spans="1:19" x14ac:dyDescent="0.25">
      <c r="A30" s="89" t="s">
        <v>246</v>
      </c>
    </row>
    <row r="31" spans="1:19" x14ac:dyDescent="0.25">
      <c r="A31" s="89" t="s">
        <v>247</v>
      </c>
    </row>
    <row r="32" spans="1:19" x14ac:dyDescent="0.25">
      <c r="A32" s="89" t="s">
        <v>248</v>
      </c>
    </row>
    <row r="33" spans="1:1" x14ac:dyDescent="0.25">
      <c r="A33" s="89" t="s">
        <v>249</v>
      </c>
    </row>
    <row r="34" spans="1:1" x14ac:dyDescent="0.25">
      <c r="A34" s="89" t="s">
        <v>250</v>
      </c>
    </row>
    <row r="35" spans="1:1" x14ac:dyDescent="0.25">
      <c r="A35" s="89" t="s">
        <v>251</v>
      </c>
    </row>
    <row r="36" spans="1:1" x14ac:dyDescent="0.25">
      <c r="A36" s="89" t="s">
        <v>252</v>
      </c>
    </row>
    <row r="37" spans="1:1" x14ac:dyDescent="0.25">
      <c r="A37" s="89" t="s">
        <v>253</v>
      </c>
    </row>
    <row r="38" spans="1:1" x14ac:dyDescent="0.25">
      <c r="A38" s="90" t="s">
        <v>254</v>
      </c>
    </row>
    <row r="39" spans="1:1" x14ac:dyDescent="0.25">
      <c r="A39" s="89" t="s">
        <v>255</v>
      </c>
    </row>
    <row r="40" spans="1:1" x14ac:dyDescent="0.25">
      <c r="A40" s="89" t="s">
        <v>256</v>
      </c>
    </row>
    <row r="41" spans="1:1" x14ac:dyDescent="0.25">
      <c r="A41" s="89" t="s">
        <v>257</v>
      </c>
    </row>
    <row r="42" spans="1:1" x14ac:dyDescent="0.25">
      <c r="A42" s="89" t="s">
        <v>258</v>
      </c>
    </row>
    <row r="43" spans="1:1" x14ac:dyDescent="0.25">
      <c r="A43" s="89" t="s">
        <v>259</v>
      </c>
    </row>
    <row r="44" spans="1:1" x14ac:dyDescent="0.25">
      <c r="A44" s="89" t="s">
        <v>260</v>
      </c>
    </row>
    <row r="45" spans="1:1" x14ac:dyDescent="0.25">
      <c r="A45" s="89" t="s">
        <v>261</v>
      </c>
    </row>
    <row r="46" spans="1:1" x14ac:dyDescent="0.25">
      <c r="A46" s="89" t="s">
        <v>262</v>
      </c>
    </row>
    <row r="47" spans="1:1" x14ac:dyDescent="0.25">
      <c r="A47" s="89" t="s">
        <v>263</v>
      </c>
    </row>
    <row r="48" spans="1:1" x14ac:dyDescent="0.25">
      <c r="A48" s="89" t="s">
        <v>264</v>
      </c>
    </row>
    <row r="49" spans="1:1" x14ac:dyDescent="0.25">
      <c r="A49" s="89" t="s">
        <v>265</v>
      </c>
    </row>
    <row r="50" spans="1:1" x14ac:dyDescent="0.25">
      <c r="A50" s="89" t="s">
        <v>266</v>
      </c>
    </row>
    <row r="51" spans="1:1" x14ac:dyDescent="0.25">
      <c r="A51" s="89" t="s">
        <v>267</v>
      </c>
    </row>
    <row r="52" spans="1:1" x14ac:dyDescent="0.25">
      <c r="A52" s="89" t="s">
        <v>268</v>
      </c>
    </row>
    <row r="53" spans="1:1" x14ac:dyDescent="0.25">
      <c r="A53" s="91" t="s">
        <v>269</v>
      </c>
    </row>
    <row r="54" spans="1:1" x14ac:dyDescent="0.25">
      <c r="A54" s="89" t="s">
        <v>270</v>
      </c>
    </row>
    <row r="55" spans="1:1" x14ac:dyDescent="0.25">
      <c r="A55" s="89" t="s">
        <v>271</v>
      </c>
    </row>
    <row r="56" spans="1:1" x14ac:dyDescent="0.25">
      <c r="A56" s="89" t="s">
        <v>272</v>
      </c>
    </row>
    <row r="57" spans="1:1" x14ac:dyDescent="0.25">
      <c r="A57" s="89" t="s">
        <v>273</v>
      </c>
    </row>
    <row r="58" spans="1:1" x14ac:dyDescent="0.25">
      <c r="A58" s="89" t="s">
        <v>274</v>
      </c>
    </row>
    <row r="59" spans="1:1" x14ac:dyDescent="0.25">
      <c r="A59" s="89" t="s">
        <v>275</v>
      </c>
    </row>
    <row r="60" spans="1:1" x14ac:dyDescent="0.25">
      <c r="A60" s="89" t="s">
        <v>276</v>
      </c>
    </row>
    <row r="61" spans="1:1" x14ac:dyDescent="0.25">
      <c r="A61" s="89" t="s">
        <v>277</v>
      </c>
    </row>
    <row r="62" spans="1:1" x14ac:dyDescent="0.25">
      <c r="A62" s="89" t="s">
        <v>278</v>
      </c>
    </row>
    <row r="63" spans="1:1" x14ac:dyDescent="0.25">
      <c r="A63" s="89" t="s">
        <v>279</v>
      </c>
    </row>
    <row r="64" spans="1:1" x14ac:dyDescent="0.25">
      <c r="A64" s="89" t="s">
        <v>280</v>
      </c>
    </row>
    <row r="65" spans="1:1" x14ac:dyDescent="0.25">
      <c r="A65" s="89" t="s">
        <v>281</v>
      </c>
    </row>
    <row r="66" spans="1:1" x14ac:dyDescent="0.25">
      <c r="A66" s="89" t="s">
        <v>282</v>
      </c>
    </row>
    <row r="67" spans="1:1" x14ac:dyDescent="0.25">
      <c r="A67" s="89" t="s">
        <v>283</v>
      </c>
    </row>
    <row r="68" spans="1:1" x14ac:dyDescent="0.25">
      <c r="A68" s="89" t="s">
        <v>284</v>
      </c>
    </row>
    <row r="69" spans="1:1" x14ac:dyDescent="0.25">
      <c r="A69" s="89" t="s">
        <v>285</v>
      </c>
    </row>
    <row r="70" spans="1:1" x14ac:dyDescent="0.25">
      <c r="A70" s="89" t="s">
        <v>286</v>
      </c>
    </row>
    <row r="71" spans="1:1" x14ac:dyDescent="0.25">
      <c r="A71" s="89" t="s">
        <v>287</v>
      </c>
    </row>
    <row r="72" spans="1:1" x14ac:dyDescent="0.25">
      <c r="A72" s="89" t="s">
        <v>288</v>
      </c>
    </row>
    <row r="73" spans="1:1" x14ac:dyDescent="0.25">
      <c r="A73" s="89" t="s">
        <v>289</v>
      </c>
    </row>
    <row r="74" spans="1:1" x14ac:dyDescent="0.25">
      <c r="A74" s="89" t="s">
        <v>290</v>
      </c>
    </row>
    <row r="75" spans="1:1" x14ac:dyDescent="0.25">
      <c r="A75" s="89" t="s">
        <v>291</v>
      </c>
    </row>
    <row r="76" spans="1:1" x14ac:dyDescent="0.25">
      <c r="A76" s="89" t="s">
        <v>292</v>
      </c>
    </row>
    <row r="77" spans="1:1" x14ac:dyDescent="0.25">
      <c r="A77" s="89" t="s">
        <v>293</v>
      </c>
    </row>
    <row r="78" spans="1:1" x14ac:dyDescent="0.25">
      <c r="A78" s="89" t="s">
        <v>294</v>
      </c>
    </row>
    <row r="79" spans="1:1" x14ac:dyDescent="0.25">
      <c r="A79" s="89" t="s">
        <v>295</v>
      </c>
    </row>
    <row r="80" spans="1:1" x14ac:dyDescent="0.25">
      <c r="A80" s="92" t="s">
        <v>296</v>
      </c>
    </row>
    <row r="81" spans="1:1" x14ac:dyDescent="0.25">
      <c r="A81" s="92" t="s">
        <v>297</v>
      </c>
    </row>
    <row r="82" spans="1:1" x14ac:dyDescent="0.25">
      <c r="A82" t="s">
        <v>298</v>
      </c>
    </row>
    <row r="83" spans="1:1" x14ac:dyDescent="0.25">
      <c r="A83" t="s">
        <v>299</v>
      </c>
    </row>
    <row r="84" spans="1:1" x14ac:dyDescent="0.25">
      <c r="A84" t="s">
        <v>300</v>
      </c>
    </row>
    <row r="85" spans="1:1" x14ac:dyDescent="0.25">
      <c r="A85" t="s">
        <v>301</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 right="0" top="0" bottom="0" header="0" footer="0"/>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3" sqref="D13"/>
    </sheetView>
  </sheetViews>
  <sheetFormatPr defaultColWidth="9.140625" defaultRowHeight="12.75" x14ac:dyDescent="0.2"/>
  <cols>
    <col min="1" max="1" width="3.5703125" style="2" customWidth="1"/>
    <col min="2" max="2" width="57.28515625" style="2" customWidth="1"/>
    <col min="3" max="3" width="11.7109375" style="2" customWidth="1"/>
    <col min="4" max="4" width="25.7109375" style="2" customWidth="1"/>
    <col min="5" max="5" width="3.5703125" style="3" customWidth="1"/>
    <col min="6" max="16384" width="9.140625" style="2"/>
  </cols>
  <sheetData>
    <row r="1" spans="1:8" ht="23.25" x14ac:dyDescent="0.35">
      <c r="A1" s="14"/>
      <c r="B1" s="15" t="s">
        <v>302</v>
      </c>
      <c r="C1" s="13"/>
      <c r="D1" s="13"/>
      <c r="E1" s="133"/>
    </row>
    <row r="2" spans="1:8" x14ac:dyDescent="0.2">
      <c r="A2" s="5"/>
      <c r="B2" s="4"/>
      <c r="C2" s="4"/>
      <c r="D2" s="4"/>
      <c r="E2" s="134"/>
    </row>
    <row r="3" spans="1:8" x14ac:dyDescent="0.2">
      <c r="A3" s="14"/>
      <c r="B3" s="13"/>
      <c r="C3" s="13"/>
      <c r="D3" s="13"/>
      <c r="E3" s="133"/>
    </row>
    <row r="4" spans="1:8" ht="24.75" customHeight="1" x14ac:dyDescent="0.2">
      <c r="A4" s="8"/>
      <c r="B4" s="483" t="s">
        <v>303</v>
      </c>
      <c r="C4" s="484"/>
      <c r="D4" s="485"/>
      <c r="E4" s="135"/>
    </row>
    <row r="5" spans="1:8" ht="27.75" customHeight="1" x14ac:dyDescent="0.2">
      <c r="A5" s="8"/>
      <c r="B5" s="486" t="s">
        <v>304</v>
      </c>
      <c r="C5" s="487"/>
      <c r="D5" s="488"/>
      <c r="E5" s="135"/>
      <c r="F5" s="12"/>
      <c r="G5" s="11"/>
      <c r="H5" s="11"/>
    </row>
    <row r="6" spans="1:8" ht="39.75" customHeight="1" x14ac:dyDescent="0.2">
      <c r="A6" s="8"/>
      <c r="B6" s="489" t="s">
        <v>305</v>
      </c>
      <c r="C6" s="490"/>
      <c r="D6" s="491"/>
      <c r="E6" s="135"/>
      <c r="F6" s="12"/>
      <c r="G6" s="11"/>
      <c r="H6" s="11"/>
    </row>
    <row r="7" spans="1:8" x14ac:dyDescent="0.2">
      <c r="A7" s="8"/>
      <c r="B7" s="14" t="s">
        <v>306</v>
      </c>
      <c r="C7" s="133"/>
      <c r="D7" s="136" t="s">
        <v>307</v>
      </c>
      <c r="E7" s="135"/>
    </row>
    <row r="8" spans="1:8" x14ac:dyDescent="0.2">
      <c r="A8" s="8"/>
      <c r="B8" s="10" t="s">
        <v>308</v>
      </c>
      <c r="C8" s="134"/>
      <c r="D8" s="137" t="s">
        <v>309</v>
      </c>
      <c r="E8" s="135"/>
    </row>
    <row r="9" spans="1:8" x14ac:dyDescent="0.2">
      <c r="A9" s="8"/>
      <c r="B9" s="138"/>
      <c r="C9" s="9" t="s">
        <v>310</v>
      </c>
      <c r="D9" s="139" t="s">
        <v>311</v>
      </c>
      <c r="E9" s="135"/>
    </row>
    <row r="10" spans="1:8" x14ac:dyDescent="0.2">
      <c r="A10" s="8"/>
      <c r="B10" s="138" t="s">
        <v>312</v>
      </c>
      <c r="C10" s="140">
        <v>100000</v>
      </c>
      <c r="D10" s="68">
        <f>'Transition to College'!R118-'Transition to College'!F130</f>
        <v>0</v>
      </c>
      <c r="E10" s="135"/>
    </row>
    <row r="11" spans="1:8" x14ac:dyDescent="0.2">
      <c r="A11" s="8"/>
      <c r="B11" s="138" t="s">
        <v>313</v>
      </c>
      <c r="C11" s="141">
        <v>2.18E-2</v>
      </c>
      <c r="D11" s="24" cm="1">
        <f t="array" ref="D11:E11">'Transition to College'!O105:P105</f>
        <v>0.05</v>
      </c>
      <c r="E11" s="135">
        <v>0</v>
      </c>
    </row>
    <row r="12" spans="1:8" x14ac:dyDescent="0.2">
      <c r="A12" s="8"/>
      <c r="B12" s="138" t="s">
        <v>314</v>
      </c>
      <c r="C12" s="140">
        <f>+C10/(1+C11)</f>
        <v>97866.510080250533</v>
      </c>
      <c r="D12" s="140">
        <f>+D10/(1+D11)</f>
        <v>0</v>
      </c>
      <c r="E12" s="135"/>
    </row>
    <row r="13" spans="1:8" x14ac:dyDescent="0.2">
      <c r="A13" s="8"/>
      <c r="B13" s="7" t="s">
        <v>315</v>
      </c>
      <c r="C13" s="6">
        <f>+C10-C12</f>
        <v>2133.4899197494669</v>
      </c>
      <c r="D13" s="6">
        <f>+D10-D12</f>
        <v>0</v>
      </c>
      <c r="E13" s="135"/>
    </row>
    <row r="14" spans="1:8" x14ac:dyDescent="0.2">
      <c r="A14" s="8"/>
      <c r="B14" s="2" t="s">
        <v>316</v>
      </c>
      <c r="C14" s="142"/>
      <c r="E14" s="135"/>
    </row>
    <row r="15" spans="1:8" x14ac:dyDescent="0.2">
      <c r="A15" s="8"/>
      <c r="B15" s="2" t="s">
        <v>316</v>
      </c>
      <c r="C15" s="142"/>
      <c r="E15" s="135"/>
    </row>
    <row r="16" spans="1:8" x14ac:dyDescent="0.2">
      <c r="A16" s="8"/>
      <c r="B16" s="14" t="s">
        <v>317</v>
      </c>
      <c r="C16" s="133"/>
      <c r="D16" s="136" t="s">
        <v>307</v>
      </c>
      <c r="E16" s="135"/>
    </row>
    <row r="17" spans="1:5" x14ac:dyDescent="0.2">
      <c r="A17" s="8"/>
      <c r="B17" s="10" t="s">
        <v>318</v>
      </c>
      <c r="C17" s="134"/>
      <c r="D17" s="137" t="s">
        <v>309</v>
      </c>
      <c r="E17" s="135"/>
    </row>
    <row r="18" spans="1:5" x14ac:dyDescent="0.2">
      <c r="A18" s="8"/>
      <c r="B18" s="138"/>
      <c r="C18" s="9" t="s">
        <v>310</v>
      </c>
      <c r="D18" s="139" t="s">
        <v>311</v>
      </c>
      <c r="E18" s="135"/>
    </row>
    <row r="19" spans="1:5" x14ac:dyDescent="0.2">
      <c r="A19" s="8"/>
      <c r="B19" s="138" t="s">
        <v>312</v>
      </c>
      <c r="C19" s="140">
        <v>100000</v>
      </c>
      <c r="D19" s="68"/>
      <c r="E19" s="135"/>
    </row>
    <row r="20" spans="1:5" x14ac:dyDescent="0.2">
      <c r="A20" s="8"/>
      <c r="B20" s="138" t="s">
        <v>319</v>
      </c>
      <c r="C20" s="143">
        <v>2.18E-2</v>
      </c>
      <c r="D20" s="144"/>
      <c r="E20" s="135"/>
    </row>
    <row r="21" spans="1:5" x14ac:dyDescent="0.2">
      <c r="A21" s="8"/>
      <c r="B21" s="138" t="s">
        <v>314</v>
      </c>
      <c r="C21" s="140">
        <f>+C19/(1+C20)</f>
        <v>97866.510080250533</v>
      </c>
      <c r="D21" s="140">
        <f>+D19/(1+D20)</f>
        <v>0</v>
      </c>
      <c r="E21" s="135"/>
    </row>
    <row r="22" spans="1:5" x14ac:dyDescent="0.2">
      <c r="A22" s="8"/>
      <c r="B22" s="7" t="s">
        <v>315</v>
      </c>
      <c r="C22" s="6">
        <f>+C19-C21</f>
        <v>2133.4899197494669</v>
      </c>
      <c r="D22" s="6">
        <f>+D19-D21</f>
        <v>0</v>
      </c>
      <c r="E22" s="135"/>
    </row>
    <row r="23" spans="1:5" x14ac:dyDescent="0.2">
      <c r="A23" s="5"/>
      <c r="B23" s="4"/>
      <c r="C23" s="4"/>
      <c r="D23" s="4"/>
      <c r="E23" s="134"/>
    </row>
    <row r="24" spans="1:5" x14ac:dyDescent="0.2">
      <c r="E24" s="2"/>
    </row>
    <row r="26" spans="1:5" ht="15.75" x14ac:dyDescent="0.25">
      <c r="B26" s="492" t="s">
        <v>320</v>
      </c>
      <c r="C26" s="493"/>
      <c r="D26" s="494"/>
      <c r="E26" s="2"/>
    </row>
    <row r="27" spans="1:5" ht="57.75" customHeight="1" x14ac:dyDescent="0.2">
      <c r="B27" s="495" t="s">
        <v>321</v>
      </c>
      <c r="C27" s="496"/>
      <c r="D27" s="497"/>
      <c r="E27" s="2"/>
    </row>
    <row r="28" spans="1:5" ht="22.5" customHeight="1" x14ac:dyDescent="0.2">
      <c r="B28" s="498" t="s">
        <v>322</v>
      </c>
      <c r="C28" s="499"/>
      <c r="D28" s="500"/>
      <c r="E28" s="2"/>
    </row>
    <row r="29" spans="1:5" ht="43.5" customHeight="1" x14ac:dyDescent="0.2">
      <c r="B29" s="495" t="s">
        <v>323</v>
      </c>
      <c r="C29" s="496"/>
      <c r="D29" s="497"/>
      <c r="E29" s="2"/>
    </row>
    <row r="30" spans="1:5" ht="30" customHeight="1" x14ac:dyDescent="0.2">
      <c r="B30" s="495" t="s">
        <v>324</v>
      </c>
      <c r="C30" s="496"/>
      <c r="D30" s="497"/>
      <c r="E30" s="2"/>
    </row>
    <row r="31" spans="1:5" ht="46.5" customHeight="1" x14ac:dyDescent="0.2">
      <c r="B31" s="495" t="s">
        <v>325</v>
      </c>
      <c r="C31" s="496"/>
      <c r="D31" s="497"/>
      <c r="E31" s="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0D010610677E4F81E3ED81554AED3A" ma:contentTypeVersion="14" ma:contentTypeDescription="Create a new document." ma:contentTypeScope="" ma:versionID="a3dc2470290c8f96ea1bc8b1e4410253">
  <xsd:schema xmlns:xsd="http://www.w3.org/2001/XMLSchema" xmlns:xs="http://www.w3.org/2001/XMLSchema" xmlns:p="http://schemas.microsoft.com/office/2006/metadata/properties" xmlns:ns2="5ef0c7bc-a1e9-48e9-a56f-14e827214cd5" xmlns:ns3="99e0dfea-43d5-4072-846c-d949cc7e95e9" targetNamespace="http://schemas.microsoft.com/office/2006/metadata/properties" ma:root="true" ma:fieldsID="06468f205e07b7f6f37e5e2fdebb1cbe" ns2:_="" ns3:_="">
    <xsd:import namespace="5ef0c7bc-a1e9-48e9-a56f-14e827214cd5"/>
    <xsd:import namespace="99e0dfea-43d5-4072-846c-d949cc7e95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0c7bc-a1e9-48e9-a56f-14e827214c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542a5e-8299-4de9-b264-08b69b242981}" ma:internalName="TaxCatchAll" ma:showField="CatchAllData" ma:web="5ef0c7bc-a1e9-48e9-a56f-14e827214c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e0dfea-43d5-4072-846c-d949cc7e95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ef0c7bc-a1e9-48e9-a56f-14e827214cd5">
      <UserInfo>
        <DisplayName>Maguire, Toby (DESE)</DisplayName>
        <AccountId>17</AccountId>
        <AccountType/>
      </UserInfo>
      <UserInfo>
        <DisplayName>Smith-Nwachuku, Joeatta K. (DESE)</DisplayName>
        <AccountId>183</AccountId>
        <AccountType/>
      </UserInfo>
      <UserInfo>
        <DisplayName>Conway, Jolanta (DESE)</DisplayName>
        <AccountId>31</AccountId>
        <AccountType/>
      </UserInfo>
      <UserInfo>
        <DisplayName>Kalchbrenner, Derek (DESE)</DisplayName>
        <AccountId>33</AccountId>
        <AccountType/>
      </UserInfo>
      <UserInfo>
        <DisplayName>Stevens-Carter, Wyvonne (DESE)</DisplayName>
        <AccountId>18</AccountId>
        <AccountType/>
      </UserInfo>
      <UserInfo>
        <DisplayName>Celata, Elizabeth (DESE)</DisplayName>
        <AccountId>310</AccountId>
        <AccountType/>
      </UserInfo>
    </SharedWithUsers>
    <TaxCatchAll xmlns="5ef0c7bc-a1e9-48e9-a56f-14e827214cd5" xsi:nil="true"/>
    <lcf76f155ced4ddcb4097134ff3c332f xmlns="99e0dfea-43d5-4072-846c-d949cc7e95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58039-4BEC-4092-B5C2-A036CAEA2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0c7bc-a1e9-48e9-a56f-14e827214cd5"/>
    <ds:schemaRef ds:uri="99e0dfea-43d5-4072-846c-d949cc7e9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B99DE-017A-4CA8-BE1D-4C5A6D23C9C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9e0dfea-43d5-4072-846c-d949cc7e95e9"/>
    <ds:schemaRef ds:uri="http://schemas.microsoft.com/office/2006/metadata/properties"/>
    <ds:schemaRef ds:uri="5ef0c7bc-a1e9-48e9-a56f-14e827214cd5"/>
    <ds:schemaRef ds:uri="http://www.w3.org/XML/1998/namespace"/>
    <ds:schemaRef ds:uri="http://purl.org/dc/dcmitype/"/>
  </ds:schemaRefs>
</ds:datastoreItem>
</file>

<file path=customXml/itemProps3.xml><?xml version="1.0" encoding="utf-8"?>
<ds:datastoreItem xmlns:ds="http://schemas.openxmlformats.org/officeDocument/2006/customXml" ds:itemID="{4674003D-CA10-4307-851F-FF4E827E9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Cover</vt:lpstr>
      <vt:lpstr>Transition to College</vt:lpstr>
      <vt:lpstr>College Support Services</vt:lpstr>
      <vt:lpstr> Match Budget</vt:lpstr>
      <vt:lpstr>Summary</vt:lpstr>
      <vt:lpstr>Budget Analysis</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FC668 Transition to College Part II</dc:title>
  <dc:subject/>
  <dc:creator>DESE</dc:creator>
  <cp:keywords/>
  <dc:description/>
  <cp:lastModifiedBy>Zou, Dong (EOE)</cp:lastModifiedBy>
  <cp:revision/>
  <cp:lastPrinted>2022-11-22T15:33:40Z</cp:lastPrinted>
  <dcterms:created xsi:type="dcterms:W3CDTF">2015-09-27T21:20:20Z</dcterms:created>
  <dcterms:modified xsi:type="dcterms:W3CDTF">2023-02-01T16:53:04Z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 2023 12:00AM</vt:lpwstr>
  </property>
</Properties>
</file>