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zou\Desktop\2026-03\SCTASK0871081\2026-0324\"/>
    </mc:Choice>
  </mc:AlternateContent>
  <xr:revisionPtr revIDLastSave="0" documentId="13_ncr:1_{145762EB-C0A2-46EC-B0AF-187C1ED548EB}" xr6:coauthVersionLast="47" xr6:coauthVersionMax="47" xr10:uidLastSave="{00000000-0000-0000-0000-000000000000}"/>
  <bookViews>
    <workbookView xWindow="23775" yWindow="-8130" windowWidth="21600" windowHeight="11295" xr2:uid="{00000000-000D-0000-FFFF-FFFF00000000}"/>
  </bookViews>
  <sheets>
    <sheet name="Start Here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2" l="1" a="1"/>
  <c r="B29" i="2" s="1"/>
  <c r="B22" i="2"/>
  <c r="B21" i="2"/>
  <c r="B12" i="2"/>
  <c r="B25" i="2"/>
  <c r="B24" i="2"/>
  <c r="B23" i="2"/>
  <c r="B17" i="2"/>
  <c r="B16" i="2"/>
  <c r="B15" i="2"/>
  <c r="B18" i="2" l="1"/>
  <c r="B26" i="2"/>
  <c r="B3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<sst xmlns="http://schemas.openxmlformats.org/spreadsheetml/2006/main" count="66" uniqueCount="46">
  <si>
    <t>Directions: Enter the number of schools and classrooms in the light blue boxes in cells B3-B9. Use the amounts in the yellow boxes throughout to submit your budget on GEM$.</t>
  </si>
  <si>
    <t>General Information</t>
  </si>
  <si>
    <t>Numeric Entry</t>
  </si>
  <si>
    <t>Notes</t>
  </si>
  <si>
    <r>
      <t xml:space="preserve"># of Schools in the LEA
</t>
    </r>
    <r>
      <rPr>
        <b/>
        <i/>
        <sz val="11"/>
        <color theme="0"/>
        <rFont val="Arial"/>
        <family val="2"/>
      </rPr>
      <t xml:space="preserve">Note: There is a cap of 15 schools. </t>
    </r>
  </si>
  <si>
    <t>Enter the total number of schools</t>
  </si>
  <si>
    <t>Are you including PreK in your application?</t>
  </si>
  <si>
    <t>Y</t>
  </si>
  <si>
    <t>Enter Y for Yes or N for No</t>
  </si>
  <si>
    <t># of PreK classrooms</t>
  </si>
  <si>
    <t>Enter the number of PreK classrooms included in the application</t>
  </si>
  <si>
    <t xml:space="preserve"># of Kindergarten classrooms </t>
  </si>
  <si>
    <t>Enter the number of Kindergarten classrooms included in the application</t>
  </si>
  <si>
    <t xml:space="preserve"># of Grade 1 classrooms </t>
  </si>
  <si>
    <t>Enter the number of first grade classrooms included in the application</t>
  </si>
  <si>
    <t># of Grade 2 classrooms</t>
  </si>
  <si>
    <t>Enter the number of second grade classrooms included in the application</t>
  </si>
  <si>
    <t># of Grade 3 classrooms</t>
  </si>
  <si>
    <t>Enter the number of third grade classrooms included in the application</t>
  </si>
  <si>
    <t>End of Table</t>
  </si>
  <si>
    <t>Stipends for Educators</t>
  </si>
  <si>
    <t>Estimated Amount</t>
  </si>
  <si>
    <t xml:space="preserve">Stipends </t>
  </si>
  <si>
    <t xml:space="preserve">In GEM$ enter the amount in the Object Code: 01NM Professional Salaries (Non-MTRS) </t>
  </si>
  <si>
    <t>Purchase of Appleseeds</t>
  </si>
  <si>
    <t>Kindergarten</t>
  </si>
  <si>
    <t>Estimated amount for Kindergarten</t>
  </si>
  <si>
    <t>Grade 1</t>
  </si>
  <si>
    <t>Estimated amount for Grade 1</t>
  </si>
  <si>
    <t>Grade 2</t>
  </si>
  <si>
    <t>Estimated amount for Grade 2</t>
  </si>
  <si>
    <t>Total for Appleseed</t>
  </si>
  <si>
    <t xml:space="preserve">Only enter into GEM$ if you intend to purchase Appleseeds. In GEM$, enter the total Appleseeds costs in the Object Code: 05 Supplies and Materials. </t>
  </si>
  <si>
    <t>Purchase of selected core curricular materials.</t>
  </si>
  <si>
    <t>PreK</t>
  </si>
  <si>
    <t>Estimated amount for PreK</t>
  </si>
  <si>
    <t>Grade 3</t>
  </si>
  <si>
    <t>Estimated amount for Grade 3</t>
  </si>
  <si>
    <t>Total for Curriculum Estimation</t>
  </si>
  <si>
    <t>In GEM$, enter the amount in the Object Code: 05 Supplies and Materials</t>
  </si>
  <si>
    <t>Contractual Services</t>
  </si>
  <si>
    <t>Total for Contracual Services</t>
  </si>
  <si>
    <t xml:space="preserve">In GEM$ enter the amount in the Object Code 04MC: Contracted Services (major) for Function Code PDEV (Professional Development) </t>
  </si>
  <si>
    <t>Total Budget in GEM$</t>
  </si>
  <si>
    <t>This total includes Appleseeds. if you are not purchasing Appleseeds, please remove the amount in B18 from your total amount</t>
  </si>
  <si>
    <t>End of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</si>
</sst>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$-409]* #,##0.00_);_([$$-409]* \(#,##0.00\);_([$$-409]* &quot;-&quot;??_);_(@_)"/>
  </numFmts>
  <fonts count="12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1"/>
      <color theme="0"/>
      <name val="Arial"/>
      <family val="2"/>
    </font>
    <font>
      <i/>
      <sz val="11"/>
      <color rgb="FF000000"/>
      <name val="Arial"/>
      <family val="2"/>
    </font>
    <font>
      <i/>
      <sz val="11"/>
      <color theme="1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b/>
      <i/>
      <sz val="11"/>
      <color theme="1"/>
      <name val="Arial"/>
      <family val="2"/>
    </font>
    <font>
      <sz val="11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2" fillId="3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6" fillId="0" borderId="0" xfId="0" applyFont="1"/>
    <xf numFmtId="0" fontId="2" fillId="3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16" fontId="7" fillId="0" borderId="0" xfId="0" applyNumberFormat="1" applyFont="1"/>
    <xf numFmtId="0" fontId="7" fillId="0" borderId="0" xfId="0" applyFont="1"/>
    <xf numFmtId="0" fontId="8" fillId="0" borderId="2" xfId="0" applyFont="1" applyBorder="1"/>
    <xf numFmtId="0" fontId="4" fillId="0" borderId="2" xfId="0" applyFont="1" applyBorder="1" applyAlignment="1">
      <alignment horizontal="center" vertical="center"/>
    </xf>
    <xf numFmtId="0" fontId="2" fillId="3" borderId="0" xfId="0" applyFont="1" applyFill="1" applyAlignment="1">
      <alignment wrapText="1"/>
    </xf>
    <xf numFmtId="0" fontId="2" fillId="0" borderId="0" xfId="0" applyFont="1" applyAlignment="1">
      <alignment wrapText="1"/>
    </xf>
    <xf numFmtId="164" fontId="4" fillId="4" borderId="0" xfId="0" applyNumberFormat="1" applyFont="1" applyFill="1" applyAlignment="1">
      <alignment horizontal="center" vertical="center"/>
    </xf>
    <xf numFmtId="0" fontId="6" fillId="0" borderId="0" xfId="0" applyFont="1" applyAlignment="1">
      <alignment wrapText="1"/>
    </xf>
    <xf numFmtId="0" fontId="8" fillId="0" borderId="0" xfId="0" applyFont="1" applyAlignment="1">
      <alignment wrapText="1"/>
    </xf>
    <xf numFmtId="164" fontId="4" fillId="0" borderId="0" xfId="0" applyNumberFormat="1" applyFont="1" applyAlignment="1">
      <alignment horizontal="center" vertical="center"/>
    </xf>
    <xf numFmtId="0" fontId="2" fillId="3" borderId="0" xfId="0" applyFont="1" applyFill="1"/>
    <xf numFmtId="164" fontId="4" fillId="0" borderId="0" xfId="0" applyNumberFormat="1" applyFont="1" applyAlignment="1">
      <alignment vertical="center"/>
    </xf>
    <xf numFmtId="0" fontId="7" fillId="0" borderId="0" xfId="0" applyFont="1" applyAlignment="1">
      <alignment horizontal="left" vertical="top" wrapText="1"/>
    </xf>
    <xf numFmtId="164" fontId="4" fillId="4" borderId="0" xfId="0" applyNumberFormat="1" applyFont="1" applyFill="1" applyAlignment="1">
      <alignment vertical="center"/>
    </xf>
    <xf numFmtId="0" fontId="8" fillId="0" borderId="0" xfId="0" applyFont="1"/>
    <xf numFmtId="164" fontId="9" fillId="0" borderId="0" xfId="0" applyNumberFormat="1" applyFont="1" applyAlignment="1">
      <alignment vertical="center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1" fillId="3" borderId="0" xfId="0" applyFont="1" applyFill="1" applyAlignment="1">
      <alignment wrapText="1"/>
    </xf>
    <xf numFmtId="0" fontId="2" fillId="3" borderId="0" xfId="0" applyFont="1" applyFill="1" applyAlignment="1">
      <alignment horizontal="left" vertical="top"/>
    </xf>
    <xf numFmtId="164" fontId="4" fillId="4" borderId="0" xfId="0" applyNumberFormat="1" applyFont="1" applyFill="1" applyAlignment="1">
      <alignment horizontal="right" vertical="center"/>
    </xf>
    <xf numFmtId="0" fontId="8" fillId="0" borderId="0" xfId="0" applyFont="1" applyAlignment="1">
      <alignment horizontal="left" vertical="top"/>
    </xf>
    <xf numFmtId="164" fontId="4" fillId="0" borderId="0" xfId="0" applyNumberFormat="1" applyFont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0" fontId="3" fillId="3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</cellXfs>
  <cellStyles count="1">
    <cellStyle name="Normal" xfId="0" builtinId="0"/>
  </cellStyles>
  <dxfs count="30"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([$$-409]* #,##0.00_);_([$$-409]* \(#,##0.00\);_([$$-409]* &quot;-&quot;??_);_(@_)"/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([$$-409]* #,##0.00_);_([$$-409]* \(#,##0.00\);_([$$-409]* &quot;-&quot;??_);_(@_)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_([$$-409]* #,##0.00_);_([$$-409]* \(#,##0.00\);_([$$-409]* &quot;-&quot;??_);_(@_)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70C0"/>
        </patternFill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</dxfs>
  <tableStyles count="0" defaultTableStyle="TableStyleMedium2" defaultPivotStyle="PivotStyleMedium9"/>
  <colors>
    <mruColors>
      <color rgb="FFF7FFCC"/>
      <color rgb="FFC9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140943-4518-44CC-BB3A-5E8DDE23F2A2}" name="Table1" displayName="Table1" ref="A2:C10" totalsRowShown="0" headerRowDxfId="29" dataDxfId="28">
  <autoFilter ref="A2:C10" xr:uid="{04140943-4518-44CC-BB3A-5E8DDE23F2A2}"/>
  <tableColumns count="3">
    <tableColumn id="1" xr3:uid="{0099B935-1102-4C7D-B2DE-564F5D9109E2}" name="General Information" dataDxfId="27"/>
    <tableColumn id="2" xr3:uid="{A1BC3F69-F089-4FC5-8351-CA18D564C63F}" name="Numeric Entry" dataDxfId="26"/>
    <tableColumn id="3" xr3:uid="{FA734FD5-5C91-42D3-B1DA-028FFAA4C686}" name="Notes" dataDxfId="25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68FB503-B83A-4C86-B21E-A22334C8AC84}" name="Table3" displayName="Table3" ref="A11:C13" totalsRowShown="0" headerRowDxfId="24" dataDxfId="23">
  <autoFilter ref="A11:C13" xr:uid="{968FB503-B83A-4C86-B21E-A22334C8AC84}"/>
  <tableColumns count="3">
    <tableColumn id="1" xr3:uid="{7828578C-F4E3-4194-A657-CEB89FE1D8AB}" name="Stipends for Educators" dataDxfId="22"/>
    <tableColumn id="2" xr3:uid="{BFB23F21-8E68-4132-AC80-E49AEC4A1E80}" name="Estimated Amount" dataDxfId="21"/>
    <tableColumn id="3" xr3:uid="{3B76F183-AEB8-4527-B3C6-C9966A6295C4}" name="Notes" dataDxfId="20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43DA2F7-35AC-4BC5-9D6E-3AAEDFD4BADC}" name="Table4" displayName="Table4" ref="A14:C19" totalsRowShown="0" headerRowDxfId="19" dataDxfId="18">
  <autoFilter ref="A14:C19" xr:uid="{343DA2F7-35AC-4BC5-9D6E-3AAEDFD4BADC}"/>
  <tableColumns count="3">
    <tableColumn id="1" xr3:uid="{8B773487-79C6-49A3-81FE-6E413103D24C}" name="Purchase of Appleseeds" dataDxfId="17"/>
    <tableColumn id="2" xr3:uid="{D779C5D5-68AC-432F-9634-54439767009C}" name="Estimated Amount" dataDxfId="16"/>
    <tableColumn id="3" xr3:uid="{D2AA2DDE-7051-4D8C-8A7E-67BD9130B43E}" name="Notes" dataDxfId="15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82A0E2D-1CB1-4108-8B6B-CA7950AA4516}" name="Table5" displayName="Table5" ref="A20:C27" totalsRowShown="0" headerRowDxfId="14" dataDxfId="13">
  <autoFilter ref="A20:C27" xr:uid="{D82A0E2D-1CB1-4108-8B6B-CA7950AA4516}"/>
  <tableColumns count="3">
    <tableColumn id="1" xr3:uid="{A12D954F-A759-41AD-9EB6-10D315011F6E}" name="Purchase of selected core curricular materials." dataDxfId="12"/>
    <tableColumn id="2" xr3:uid="{FF4004D6-7B9E-47FE-8023-7C9325626DF8}" name="Estimated Amount" dataDxfId="11"/>
    <tableColumn id="3" xr3:uid="{D8594D1A-31D8-428B-971B-D51B86E475EF}" name="Notes" dataDxfId="10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7F4E818-65F5-4D66-ADE5-655D748AA8E2}" name="Table7" displayName="Table7" ref="A28:C30" totalsRowShown="0" headerRowDxfId="9" dataDxfId="8">
  <autoFilter ref="A28:C30" xr:uid="{C7F4E818-65F5-4D66-ADE5-655D748AA8E2}"/>
  <tableColumns count="3">
    <tableColumn id="1" xr3:uid="{EA07BCD8-6204-49D5-8DA1-0BA94ECFD550}" name="Contractual Services" dataDxfId="7"/>
    <tableColumn id="2" xr3:uid="{E57CD20E-C901-4827-98BF-C1EE1739681A}" name="Estimated Amount" dataDxfId="6">
      <calculatedColumnFormula array="1">_xlfn.IFS(B2&lt;=3,"58,000",B2&lt;=7,"69,000",B2&gt;=8,"80,000")</calculatedColumnFormula>
    </tableColumn>
    <tableColumn id="3" xr3:uid="{D8E3082A-7D11-4BB3-B220-6E2FACBFB511}" name="Notes" dataDxfId="5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44E26EC-A7B6-4F22-8A6D-FE6EDD5FF9AE}" name="Table8" displayName="Table8" ref="A31:C32" totalsRowShown="0" headerRowDxfId="4" dataDxfId="3">
  <autoFilter ref="A31:C32" xr:uid="{244E26EC-A7B6-4F22-8A6D-FE6EDD5FF9AE}"/>
  <tableColumns count="3">
    <tableColumn id="1" xr3:uid="{9791483C-8BE9-4101-85C1-48D9CAF909ED}" name="Total Budget in GEM$" dataDxfId="2"/>
    <tableColumn id="2" xr3:uid="{741B2A57-319D-4595-8666-56B2B561DD1A}" name="Estimated Amount" dataDxfId="1">
      <calculatedColumnFormula>B12+B18+B26+B29</calculatedColumnFormula>
    </tableColumn>
    <tableColumn id="3" xr3:uid="{9E7B42E2-0CAA-4B15-93D9-87F02548AE25}" name="Not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62787-D69A-450B-919B-74E687A29B24}">
  <dimension ref="A1:C56"/>
  <sheetViews>
    <sheetView tabSelected="1" zoomScaleNormal="100" workbookViewId="0"/>
  </sheetViews>
  <sheetFormatPr defaultColWidth="8.7109375" defaultRowHeight="14.25" x14ac:dyDescent="0.2"/>
  <cols>
    <col min="1" max="1" width="53" style="3" customWidth="1"/>
    <col min="2" max="2" width="31.42578125" style="37" customWidth="1"/>
    <col min="3" max="3" width="80.42578125" style="3" customWidth="1"/>
    <col min="4" max="16384" width="8.7109375" style="3"/>
  </cols>
  <sheetData>
    <row r="1" spans="1:3" ht="57" x14ac:dyDescent="0.2">
      <c r="A1" s="1" t="s">
        <v>0</v>
      </c>
      <c r="B1" s="2"/>
      <c r="C1" s="2"/>
    </row>
    <row r="2" spans="1:3" ht="15" x14ac:dyDescent="0.25">
      <c r="A2" s="4" t="s">
        <v>1</v>
      </c>
      <c r="B2" s="5" t="s">
        <v>2</v>
      </c>
      <c r="C2" s="4" t="s">
        <v>3</v>
      </c>
    </row>
    <row r="3" spans="1:3" ht="45" x14ac:dyDescent="0.25">
      <c r="A3" s="6" t="s">
        <v>4</v>
      </c>
      <c r="B3" s="7">
        <v>8</v>
      </c>
      <c r="C3" s="8" t="s">
        <v>5</v>
      </c>
    </row>
    <row r="4" spans="1:3" ht="15" x14ac:dyDescent="0.25">
      <c r="A4" s="6" t="s">
        <v>6</v>
      </c>
      <c r="B4" s="7" t="s">
        <v>7</v>
      </c>
      <c r="C4" s="8" t="s">
        <v>8</v>
      </c>
    </row>
    <row r="5" spans="1:3" ht="15" x14ac:dyDescent="0.25">
      <c r="A5" s="9" t="s">
        <v>9</v>
      </c>
      <c r="B5" s="10">
        <v>3</v>
      </c>
      <c r="C5" s="11" t="s">
        <v>10</v>
      </c>
    </row>
    <row r="6" spans="1:3" ht="15" x14ac:dyDescent="0.25">
      <c r="A6" s="9" t="s">
        <v>11</v>
      </c>
      <c r="B6" s="10">
        <v>3</v>
      </c>
      <c r="C6" s="12" t="s">
        <v>12</v>
      </c>
    </row>
    <row r="7" spans="1:3" ht="15" x14ac:dyDescent="0.25">
      <c r="A7" s="9" t="s">
        <v>13</v>
      </c>
      <c r="B7" s="10">
        <v>3</v>
      </c>
      <c r="C7" s="12" t="s">
        <v>14</v>
      </c>
    </row>
    <row r="8" spans="1:3" ht="15" x14ac:dyDescent="0.25">
      <c r="A8" s="9" t="s">
        <v>15</v>
      </c>
      <c r="B8" s="10">
        <v>3</v>
      </c>
      <c r="C8" s="12" t="s">
        <v>16</v>
      </c>
    </row>
    <row r="9" spans="1:3" ht="15" x14ac:dyDescent="0.25">
      <c r="A9" s="9" t="s">
        <v>17</v>
      </c>
      <c r="B9" s="10">
        <v>3</v>
      </c>
      <c r="C9" s="12" t="s">
        <v>18</v>
      </c>
    </row>
    <row r="10" spans="1:3" ht="15" x14ac:dyDescent="0.25">
      <c r="A10" s="13" t="s">
        <v>19</v>
      </c>
      <c r="B10" s="14"/>
      <c r="C10" s="12"/>
    </row>
    <row r="11" spans="1:3" ht="15" x14ac:dyDescent="0.25">
      <c r="A11" s="15" t="s">
        <v>20</v>
      </c>
      <c r="B11" s="16" t="s">
        <v>21</v>
      </c>
      <c r="C11" s="16" t="s">
        <v>3</v>
      </c>
    </row>
    <row r="12" spans="1:3" ht="29.25" x14ac:dyDescent="0.25">
      <c r="A12" s="15" t="s">
        <v>22</v>
      </c>
      <c r="B12" s="17">
        <f>B3*4000</f>
        <v>32000</v>
      </c>
      <c r="C12" s="18" t="s">
        <v>23</v>
      </c>
    </row>
    <row r="13" spans="1:3" ht="15" x14ac:dyDescent="0.25">
      <c r="A13" s="19" t="s">
        <v>19</v>
      </c>
      <c r="B13" s="20"/>
      <c r="C13" s="18"/>
    </row>
    <row r="14" spans="1:3" ht="15" x14ac:dyDescent="0.25">
      <c r="A14" s="15" t="s">
        <v>24</v>
      </c>
      <c r="B14" s="16" t="s">
        <v>21</v>
      </c>
      <c r="C14" s="16" t="s">
        <v>3</v>
      </c>
    </row>
    <row r="15" spans="1:3" ht="15" x14ac:dyDescent="0.25">
      <c r="A15" s="21" t="s">
        <v>25</v>
      </c>
      <c r="B15" s="22">
        <f>B6*4024</f>
        <v>12072</v>
      </c>
      <c r="C15" s="23" t="s">
        <v>26</v>
      </c>
    </row>
    <row r="16" spans="1:3" ht="15" x14ac:dyDescent="0.25">
      <c r="A16" s="21" t="s">
        <v>27</v>
      </c>
      <c r="B16" s="22">
        <f>B7*3762</f>
        <v>11286</v>
      </c>
      <c r="C16" s="23" t="s">
        <v>28</v>
      </c>
    </row>
    <row r="17" spans="1:3" ht="15" x14ac:dyDescent="0.25">
      <c r="A17" s="21" t="s">
        <v>29</v>
      </c>
      <c r="B17" s="22">
        <f>B8*3683</f>
        <v>11049</v>
      </c>
      <c r="C17" s="23" t="s">
        <v>30</v>
      </c>
    </row>
    <row r="18" spans="1:3" ht="28.5" x14ac:dyDescent="0.25">
      <c r="A18" s="21" t="s">
        <v>31</v>
      </c>
      <c r="B18" s="24">
        <f>SUM(B15:B17)</f>
        <v>34407</v>
      </c>
      <c r="C18" s="23" t="s">
        <v>32</v>
      </c>
    </row>
    <row r="19" spans="1:3" ht="15" x14ac:dyDescent="0.25">
      <c r="A19" s="25" t="s">
        <v>19</v>
      </c>
      <c r="B19" s="22"/>
      <c r="C19" s="23"/>
    </row>
    <row r="20" spans="1:3" ht="15" x14ac:dyDescent="0.25">
      <c r="A20" s="15" t="s">
        <v>33</v>
      </c>
      <c r="B20" s="16" t="s">
        <v>21</v>
      </c>
      <c r="C20" s="16" t="s">
        <v>3</v>
      </c>
    </row>
    <row r="21" spans="1:3" ht="30.75" customHeight="1" x14ac:dyDescent="0.25">
      <c r="A21" s="21" t="s">
        <v>34</v>
      </c>
      <c r="B21" s="22">
        <f>IF(B4="Y",(B3*16000/2), 0)</f>
        <v>64000</v>
      </c>
      <c r="C21" s="23" t="s">
        <v>35</v>
      </c>
    </row>
    <row r="22" spans="1:3" ht="30.75" customHeight="1" x14ac:dyDescent="0.25">
      <c r="A22" s="21" t="s">
        <v>25</v>
      </c>
      <c r="B22" s="26">
        <f>B3*20000/2</f>
        <v>80000</v>
      </c>
      <c r="C22" s="23" t="s">
        <v>26</v>
      </c>
    </row>
    <row r="23" spans="1:3" ht="15" x14ac:dyDescent="0.25">
      <c r="A23" s="21" t="s">
        <v>27</v>
      </c>
      <c r="B23" s="22">
        <f>B3*20000/2</f>
        <v>80000</v>
      </c>
      <c r="C23" s="23" t="s">
        <v>28</v>
      </c>
    </row>
    <row r="24" spans="1:3" ht="15" x14ac:dyDescent="0.25">
      <c r="A24" s="21" t="s">
        <v>29</v>
      </c>
      <c r="B24" s="22">
        <f>B3*20000/2</f>
        <v>80000</v>
      </c>
      <c r="C24" s="23" t="s">
        <v>30</v>
      </c>
    </row>
    <row r="25" spans="1:3" ht="15" x14ac:dyDescent="0.25">
      <c r="A25" s="21" t="s">
        <v>36</v>
      </c>
      <c r="B25" s="22">
        <f>B3*20000/2</f>
        <v>80000</v>
      </c>
      <c r="C25" s="23" t="s">
        <v>37</v>
      </c>
    </row>
    <row r="26" spans="1:3" ht="24.75" customHeight="1" x14ac:dyDescent="0.25">
      <c r="A26" s="21" t="s">
        <v>38</v>
      </c>
      <c r="B26" s="24">
        <f>SUM(B21:B25)</f>
        <v>384000</v>
      </c>
      <c r="C26" s="27" t="s">
        <v>39</v>
      </c>
    </row>
    <row r="27" spans="1:3" ht="15" x14ac:dyDescent="0.25">
      <c r="A27" s="25" t="s">
        <v>19</v>
      </c>
      <c r="B27" s="22"/>
      <c r="C27" s="28"/>
    </row>
    <row r="28" spans="1:3" ht="15" x14ac:dyDescent="0.25">
      <c r="A28" s="29" t="s">
        <v>40</v>
      </c>
      <c r="B28" s="15" t="s">
        <v>21</v>
      </c>
      <c r="C28" s="15" t="s">
        <v>3</v>
      </c>
    </row>
    <row r="29" spans="1:3" ht="28.5" x14ac:dyDescent="0.2">
      <c r="A29" s="30" t="s">
        <v>41</v>
      </c>
      <c r="B29" s="31" t="str" cm="1">
        <f t="array" ref="B29">_xlfn.IFS(B3&lt;=3,"58,000",B3&lt;=7,"69,000",B3&gt;=8,"80,000")</f>
        <v>80,000</v>
      </c>
      <c r="C29" s="18" t="s">
        <v>42</v>
      </c>
    </row>
    <row r="30" spans="1:3" ht="15" x14ac:dyDescent="0.2">
      <c r="A30" s="32" t="s">
        <v>19</v>
      </c>
      <c r="B30" s="33"/>
      <c r="C30" s="18"/>
    </row>
    <row r="31" spans="1:3" ht="15" x14ac:dyDescent="0.25">
      <c r="A31" s="21" t="s">
        <v>43</v>
      </c>
      <c r="B31" s="34" t="s">
        <v>21</v>
      </c>
      <c r="C31" s="35" t="s">
        <v>3</v>
      </c>
    </row>
    <row r="32" spans="1:3" ht="29.25" x14ac:dyDescent="0.25">
      <c r="A32" s="21" t="s">
        <v>43</v>
      </c>
      <c r="B32" s="24">
        <f>B12+B18+B26+B29</f>
        <v>530407</v>
      </c>
      <c r="C32" s="36" t="s">
        <v>44</v>
      </c>
    </row>
    <row r="33" spans="1:3" ht="15" x14ac:dyDescent="0.25">
      <c r="A33" s="4" t="s">
        <v>45</v>
      </c>
      <c r="B33" s="5"/>
      <c r="C33" s="4"/>
    </row>
    <row r="34" spans="1:3" ht="15" x14ac:dyDescent="0.25">
      <c r="A34" s="4"/>
      <c r="B34" s="5"/>
      <c r="C34" s="4"/>
    </row>
    <row r="35" spans="1:3" ht="15" x14ac:dyDescent="0.25">
      <c r="A35" s="4"/>
      <c r="B35" s="5"/>
      <c r="C35" s="4"/>
    </row>
    <row r="36" spans="1:3" ht="15" x14ac:dyDescent="0.25">
      <c r="A36" s="4"/>
      <c r="B36" s="5"/>
      <c r="C36" s="4"/>
    </row>
    <row r="37" spans="1:3" ht="15" x14ac:dyDescent="0.25">
      <c r="A37" s="4"/>
      <c r="B37" s="5"/>
      <c r="C37" s="4"/>
    </row>
    <row r="38" spans="1:3" ht="15" x14ac:dyDescent="0.25">
      <c r="A38" s="4"/>
      <c r="B38" s="5"/>
      <c r="C38" s="4"/>
    </row>
    <row r="39" spans="1:3" ht="15" x14ac:dyDescent="0.25">
      <c r="A39" s="4"/>
      <c r="B39" s="5"/>
      <c r="C39" s="4"/>
    </row>
    <row r="40" spans="1:3" ht="15" x14ac:dyDescent="0.25">
      <c r="A40" s="4"/>
      <c r="B40" s="5"/>
      <c r="C40" s="4"/>
    </row>
    <row r="41" spans="1:3" ht="15" x14ac:dyDescent="0.25">
      <c r="A41" s="4"/>
      <c r="B41" s="5"/>
      <c r="C41" s="4"/>
    </row>
    <row r="42" spans="1:3" ht="15" x14ac:dyDescent="0.25">
      <c r="A42" s="4"/>
      <c r="B42" s="5"/>
      <c r="C42" s="4"/>
    </row>
    <row r="43" spans="1:3" ht="15" x14ac:dyDescent="0.25">
      <c r="A43" s="4"/>
      <c r="B43" s="5"/>
      <c r="C43" s="4"/>
    </row>
    <row r="44" spans="1:3" ht="15" x14ac:dyDescent="0.25">
      <c r="A44" s="4"/>
      <c r="B44" s="5"/>
      <c r="C44" s="4"/>
    </row>
    <row r="45" spans="1:3" ht="15" x14ac:dyDescent="0.25">
      <c r="A45" s="4"/>
      <c r="B45" s="5"/>
      <c r="C45" s="4"/>
    </row>
    <row r="46" spans="1:3" ht="15" x14ac:dyDescent="0.25">
      <c r="A46" s="4"/>
      <c r="B46" s="5"/>
      <c r="C46" s="4"/>
    </row>
    <row r="47" spans="1:3" ht="15" x14ac:dyDescent="0.25">
      <c r="A47" s="4"/>
      <c r="B47" s="5"/>
      <c r="C47" s="4"/>
    </row>
    <row r="48" spans="1:3" ht="15" x14ac:dyDescent="0.25">
      <c r="A48" s="4"/>
      <c r="B48" s="5"/>
      <c r="C48" s="4"/>
    </row>
    <row r="49" spans="1:3" ht="15" x14ac:dyDescent="0.25">
      <c r="A49" s="4"/>
      <c r="B49" s="5"/>
      <c r="C49" s="4"/>
    </row>
    <row r="50" spans="1:3" ht="15" x14ac:dyDescent="0.25">
      <c r="A50" s="4"/>
      <c r="B50" s="5"/>
      <c r="C50" s="4"/>
    </row>
    <row r="51" spans="1:3" ht="15" x14ac:dyDescent="0.25">
      <c r="A51" s="4"/>
      <c r="B51" s="5"/>
      <c r="C51" s="4"/>
    </row>
    <row r="52" spans="1:3" ht="15" x14ac:dyDescent="0.25">
      <c r="A52" s="4"/>
      <c r="B52" s="5"/>
      <c r="C52" s="4"/>
    </row>
    <row r="53" spans="1:3" ht="15" x14ac:dyDescent="0.25">
      <c r="A53" s="4"/>
      <c r="B53" s="5"/>
      <c r="C53" s="4"/>
    </row>
    <row r="54" spans="1:3" ht="15" x14ac:dyDescent="0.25">
      <c r="A54" s="4"/>
      <c r="B54" s="5"/>
      <c r="C54" s="4"/>
    </row>
    <row r="55" spans="1:3" ht="15" x14ac:dyDescent="0.25">
      <c r="A55" s="4"/>
      <c r="B55" s="5"/>
      <c r="C55" s="4"/>
    </row>
    <row r="56" spans="1:3" ht="15" x14ac:dyDescent="0.25">
      <c r="A56" s="4"/>
      <c r="B56" s="5"/>
      <c r="C56" s="4"/>
    </row>
  </sheetData>
  <dataValidations count="2">
    <dataValidation type="whole" allowBlank="1" showInputMessage="1" showErrorMessage="1" sqref="B3" xr:uid="{0B2B7EE4-9FA4-47E5-83A3-440CCC93F368}">
      <formula1>1</formula1>
      <formula2>15</formula2>
    </dataValidation>
    <dataValidation type="list" allowBlank="1" showInputMessage="1" showErrorMessage="1" sqref="B4" xr:uid="{48298A05-0916-4C4C-8545-90A4EEA03C09}">
      <formula1>"Y,N"</formula1>
    </dataValidation>
  </dataValidations>
  <pageMargins left="0.7" right="0.7" top="0.75" bottom="0.75" header="0.3" footer="0.3"/>
  <pageSetup orientation="portrait"/>
  <tableParts count="6">
    <tablePart r:id="rId1"/>
    <tablePart r:id="rId2"/>
    <tablePart r:id="rId3"/>
    <tablePart r:id="rId4"/>
    <tablePart r:id="rId5"/>
    <tablePart r:id="rId6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56F082C5DB08458378324F494DCD4E" ma:contentTypeVersion="16" ma:contentTypeDescription="Create a new document." ma:contentTypeScope="" ma:versionID="2639a757d1833f446941bf34a3e5fc9a">
  <xsd:schema xmlns:xsd="http://www.w3.org/2001/XMLSchema" xmlns:xs="http://www.w3.org/2001/XMLSchema" xmlns:p="http://schemas.microsoft.com/office/2006/metadata/properties" xmlns:ns2="6a1ccb9d-19fe-4d68-b108-948416432c47" xmlns:ns3="f9efea3f-07f8-4210-9d64-5fb8063fd032" targetNamespace="http://schemas.microsoft.com/office/2006/metadata/properties" ma:root="true" ma:fieldsID="66beb29089fbbbfa2e31565ebab01e5f" ns2:_="" ns3:_="">
    <xsd:import namespace="6a1ccb9d-19fe-4d68-b108-948416432c47"/>
    <xsd:import namespace="f9efea3f-07f8-4210-9d64-5fb8063fd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1ccb9d-19fe-4d68-b108-948416432c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efea3f-07f8-4210-9d64-5fb8063fd03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9faec4e3-1f7f-4cdc-abad-a5c8a91a40ae}" ma:internalName="TaxCatchAll" ma:showField="CatchAllData" ma:web="f9efea3f-07f8-4210-9d64-5fb8063fd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a1ccb9d-19fe-4d68-b108-948416432c47">
      <Terms xmlns="http://schemas.microsoft.com/office/infopath/2007/PartnerControls"/>
    </lcf76f155ced4ddcb4097134ff3c332f>
    <TaxCatchAll xmlns="f9efea3f-07f8-4210-9d64-5fb8063fd032" xsi:nil="true"/>
  </documentManagement>
</p:properties>
</file>

<file path=customXml/itemProps1.xml><?xml version="1.0" encoding="utf-8"?>
<ds:datastoreItem xmlns:ds="http://schemas.openxmlformats.org/officeDocument/2006/customXml" ds:itemID="{3418E14D-5072-4C94-9566-45EAB05F1B7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E9185FE-AF8D-4F1C-81F4-E4975BFC73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1ccb9d-19fe-4d68-b108-948416432c47"/>
    <ds:schemaRef ds:uri="f9efea3f-07f8-4210-9d64-5fb8063fd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254766-35EA-49DF-BAF8-CC0E82E863AA}">
  <ds:schemaRefs>
    <ds:schemaRef ds:uri="http://purl.org/dc/dcmitype/"/>
    <ds:schemaRef ds:uri="http://www.w3.org/XML/1998/namespace"/>
    <ds:schemaRef ds:uri="f9efea3f-07f8-4210-9d64-5fb8063fd032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6a1ccb9d-19fe-4d68-b108-948416432c47"/>
    <ds:schemaRef ds:uri="http://schemas.microsoft.com/office/2006/metadata/properties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Start Here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FY2027 FC 593B FUND USE PRISM II District Facing Track 2 Budget Calculator</dc:title>
  <dc:subject/>
  <dc:creator>DESE</dc:creator>
  <cp:keywords/>
  <dc:description/>
  <cp:lastModifiedBy>Zou, Dong (EOE)</cp:lastModifiedBy>
  <cp:revision/>
  <dcterms:created xsi:type="dcterms:W3CDTF">2024-12-31T19:27:08Z</dcterms:created>
  <dcterms:modified xsi:type="dcterms:W3CDTF">2026-03-24T18:21:08Z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Mar 24 2026 12:00AM</vt:lpwstr>
  </property>
</Properties>
</file>