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ou\Desktop\21345\"/>
    </mc:Choice>
  </mc:AlternateContent>
  <xr:revisionPtr revIDLastSave="0" documentId="13_ncr:1_{BA4F77FE-8AD4-4838-92D1-6C39DA407A9F}" xr6:coauthVersionLast="45" xr6:coauthVersionMax="47" xr10:uidLastSave="{00000000-0000-0000-0000-000000000000}"/>
  <bookViews>
    <workbookView xWindow="-120" yWindow="-120" windowWidth="29040" windowHeight="15840" xr2:uid="{BD2B668C-76E0-42FD-884A-B2256DD5A99C}"/>
  </bookViews>
  <sheets>
    <sheet name="Federal Grant ISA Crosswalk" sheetId="1" r:id="rId1"/>
    <sheet name="State Grant ISA Crosswalk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1" l="1"/>
  <c r="E9" i="1"/>
  <c r="E7" i="1"/>
  <c r="E9" i="2" l="1"/>
  <c r="E7" i="2"/>
  <c r="E26" i="1"/>
  <c r="K13" i="2" l="1"/>
  <c r="J28" i="2"/>
  <c r="J29" i="2" s="1"/>
  <c r="K13" i="1"/>
  <c r="J31" i="1"/>
  <c r="J32" i="1" s="1"/>
  <c r="H18" i="2"/>
  <c r="K26" i="2" s="1"/>
  <c r="K28" i="2" l="1"/>
  <c r="K29" i="2" s="1"/>
  <c r="H18" i="1" l="1"/>
  <c r="D41" i="1" l="1"/>
  <c r="K29" i="1"/>
  <c r="K31" i="1" s="1"/>
  <c r="K32" i="1" s="1"/>
  <c r="I17" i="2"/>
  <c r="J17" i="2" s="1"/>
  <c r="I16" i="2"/>
  <c r="J16" i="2" s="1"/>
  <c r="I15" i="2"/>
  <c r="J15" i="2" s="1"/>
  <c r="K14" i="2"/>
  <c r="I14" i="2"/>
  <c r="I13" i="2"/>
  <c r="K12" i="2"/>
  <c r="I12" i="2"/>
  <c r="I11" i="2"/>
  <c r="K7" i="2"/>
  <c r="I7" i="2"/>
  <c r="J13" i="2" l="1"/>
  <c r="J12" i="2"/>
  <c r="I18" i="2"/>
  <c r="J14" i="2"/>
  <c r="J7" i="2"/>
  <c r="K12" i="1" l="1"/>
  <c r="K7" i="1"/>
  <c r="I17" i="1"/>
  <c r="J17" i="1" s="1"/>
  <c r="I16" i="1"/>
  <c r="J16" i="1" s="1"/>
  <c r="I15" i="1"/>
  <c r="J15" i="1" s="1"/>
  <c r="K14" i="1"/>
  <c r="I14" i="1"/>
  <c r="I13" i="1"/>
  <c r="I12" i="1"/>
  <c r="I11" i="1"/>
  <c r="I7" i="1"/>
  <c r="J13" i="1" l="1"/>
  <c r="J12" i="1"/>
  <c r="J14" i="1"/>
  <c r="J7" i="1"/>
  <c r="E39" i="1" l="1"/>
  <c r="D27" i="1" s="1"/>
  <c r="D39" i="1" s="1"/>
  <c r="E22" i="1"/>
  <c r="D10" i="1" s="1"/>
  <c r="D22" i="1" l="1"/>
  <c r="D40" i="1" s="1"/>
  <c r="D42" i="1" s="1"/>
  <c r="K11" i="1"/>
  <c r="E22" i="2"/>
  <c r="D10" i="2" s="1"/>
  <c r="D25" i="2"/>
  <c r="J11" i="1" l="1"/>
  <c r="D22" i="2"/>
  <c r="D24" i="2" s="1"/>
  <c r="D26" i="2" s="1"/>
  <c r="K11" i="2"/>
  <c r="K18" i="2" l="1"/>
  <c r="J11" i="2"/>
  <c r="J1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Ahern, Jennifer (DOE)</author>
  </authors>
  <commentList>
    <comment ref="E5" authorId="0" shapeId="0" xr:uid="{F5EA5FC6-37BF-4B83-AFA7-66EE79733B37}">
      <text>
        <r>
          <rPr>
            <b/>
            <sz val="9"/>
            <color indexed="81"/>
            <rFont val="Tahoma"/>
            <family val="2"/>
          </rPr>
          <t>(DOE):</t>
        </r>
        <r>
          <rPr>
            <sz val="9"/>
            <color indexed="81"/>
            <rFont val="Tahoma"/>
            <family val="2"/>
          </rPr>
          <t xml:space="preserve">
Live link! Click here for indirect rates.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Ahern, Jennifer (DOE)</author>
  </authors>
  <commentList>
    <comment ref="E5" authorId="0" shapeId="0" xr:uid="{81517E98-25F3-4C07-9C0C-FADB60E897AE}">
      <text>
        <r>
          <rPr>
            <b/>
            <sz val="9"/>
            <color indexed="81"/>
            <rFont val="Tahoma"/>
            <family val="2"/>
          </rPr>
          <t>(DOE):</t>
        </r>
        <r>
          <rPr>
            <sz val="9"/>
            <color indexed="81"/>
            <rFont val="Tahoma"/>
            <family val="2"/>
          </rPr>
          <t xml:space="preserve">
Live link! Click here for indirect rates.</t>
        </r>
      </text>
    </comment>
  </commentList>
</comments>
</file>

<file path=xl/sharedStrings.xml><?xml version="1.0" encoding="utf-8"?>
<sst xmlns="http://schemas.openxmlformats.org/spreadsheetml/2006/main" count="177" uniqueCount="76">
  <si>
    <t>Comptroller's Expenditure Classification Handbook</t>
  </si>
  <si>
    <t xml:space="preserve">ISA Budget  
</t>
  </si>
  <si>
    <t>ENTER YOUR ISA BUDGET</t>
  </si>
  <si>
    <t>EdGrants Budget</t>
  </si>
  <si>
    <r>
      <rPr>
        <b/>
        <sz val="11"/>
        <color theme="1"/>
        <rFont val="Calibri"/>
        <family val="2"/>
        <scheme val="minor"/>
      </rPr>
      <t>ISA Budget Notes:</t>
    </r>
    <r>
      <rPr>
        <sz val="11"/>
        <color theme="1"/>
        <rFont val="Calibri"/>
        <family val="2"/>
        <scheme val="minor"/>
      </rPr>
      <t xml:space="preserve">  Identify the object class(es) that make up each budgeted line item.  Or if you need more object class options
</t>
    </r>
    <r>
      <rPr>
        <b/>
        <sz val="11"/>
        <color rgb="FFFF0000"/>
        <rFont val="Calibri"/>
        <family val="2"/>
        <scheme val="minor"/>
      </rPr>
      <t>Example</t>
    </r>
    <r>
      <rPr>
        <sz val="11"/>
        <color theme="1"/>
        <rFont val="Calibri"/>
        <family val="2"/>
        <scheme val="minor"/>
      </rPr>
      <t>: Line 7 Supplies = $10,700; broken out as EE: $2700; FF: $3000; UU: $5,000</t>
    </r>
  </si>
  <si>
    <t>AA</t>
  </si>
  <si>
    <t xml:space="preserve">State Employee </t>
  </si>
  <si>
    <t>Line 1 - 
Admin Salaries</t>
  </si>
  <si>
    <t>AA and/or CC</t>
  </si>
  <si>
    <t>BB</t>
  </si>
  <si>
    <t>Employee Expenses</t>
  </si>
  <si>
    <t>Line 2- 
Instructional Staff</t>
  </si>
  <si>
    <t>CC</t>
  </si>
  <si>
    <t>Special / Contracted Employee</t>
  </si>
  <si>
    <t>Line 3 - 
Support Staff</t>
  </si>
  <si>
    <t>DD</t>
  </si>
  <si>
    <t>Line 4 - 
Stipends</t>
  </si>
  <si>
    <t>Line 5 - Fringe</t>
  </si>
  <si>
    <t>EE</t>
  </si>
  <si>
    <t>Admin Expenses</t>
  </si>
  <si>
    <t>Line 6 - 
Contractual Services</t>
  </si>
  <si>
    <t>HH, CC, MM and/or LL</t>
  </si>
  <si>
    <t>Line 7 - Supplies*</t>
  </si>
  <si>
    <t>EE, FF and/or UU</t>
  </si>
  <si>
    <t>FF</t>
  </si>
  <si>
    <t>Programmatic Supplies</t>
  </si>
  <si>
    <t>Line 8 - Travel**</t>
  </si>
  <si>
    <t>BB and/or EE</t>
  </si>
  <si>
    <t>HH</t>
  </si>
  <si>
    <t>Contractual Services</t>
  </si>
  <si>
    <t>Line 9 - 
Other Costs</t>
  </si>
  <si>
    <t>could be any Object Class</t>
  </si>
  <si>
    <t>KK</t>
  </si>
  <si>
    <t>Equipment</t>
  </si>
  <si>
    <t>Line 10 - Indirect</t>
  </si>
  <si>
    <t>LL</t>
  </si>
  <si>
    <t>Equipment Lease/Maintenance</t>
  </si>
  <si>
    <t>Line 11 - 
Equipment</t>
  </si>
  <si>
    <t>KK or UU</t>
  </si>
  <si>
    <t>MM</t>
  </si>
  <si>
    <t>Purchased Client Human &amp; Social Services and Non-Human Services</t>
  </si>
  <si>
    <t>TOTAL</t>
  </si>
  <si>
    <t>UU</t>
  </si>
  <si>
    <t>IT Expenses (hardware/software/contracts)</t>
  </si>
  <si>
    <t>Supplies - Line 7*</t>
  </si>
  <si>
    <t>Travel - Line 8**</t>
  </si>
  <si>
    <t>EE for office supplies</t>
  </si>
  <si>
    <t>EE - Payments made to Vendor on behalf of staff</t>
  </si>
  <si>
    <t>FF for books &amp; edu. materials</t>
  </si>
  <si>
    <t>BB - Employee Reimbursement</t>
  </si>
  <si>
    <t>UU for IT hardware/software</t>
  </si>
  <si>
    <t>Employee Contracted Service</t>
  </si>
  <si>
    <t>IT Hardware and Software</t>
  </si>
  <si>
    <t>ISA Budget:</t>
  </si>
  <si>
    <t>EdGrants Budget:</t>
  </si>
  <si>
    <t>Difference to equal ZERO</t>
  </si>
  <si>
    <t>Total EdGrants</t>
  </si>
  <si>
    <t>Variance</t>
  </si>
  <si>
    <t>ISA Budget</t>
  </si>
  <si>
    <t>Indirect Cost Calculation (A)</t>
  </si>
  <si>
    <t>Input Your</t>
  </si>
  <si>
    <t>Note: if percentage format used</t>
  </si>
  <si>
    <t>Grant Information</t>
  </si>
  <si>
    <t>Example</t>
  </si>
  <si>
    <t>Below</t>
  </si>
  <si>
    <t>Total Funds Requested</t>
  </si>
  <si>
    <r>
      <t xml:space="preserve">Indirect Cost Percentage: If percentage used </t>
    </r>
    <r>
      <rPr>
        <b/>
        <sz val="11"/>
        <rFont val="Arial"/>
        <family val="2"/>
      </rPr>
      <t>(2.18%)</t>
    </r>
  </si>
  <si>
    <t>Total Funds/(1+Percentage)</t>
  </si>
  <si>
    <t>Maximum Amount that can be used for Indirect:</t>
  </si>
  <si>
    <t xml:space="preserve">Fringe 39.43% AA + 1.97% CC </t>
  </si>
  <si>
    <t>Approved Fringe Rate
39.43%  AA + 1.97%CC</t>
  </si>
  <si>
    <t xml:space="preserve">Proposed Fringe 39.43% AA + 1.97% CC </t>
  </si>
  <si>
    <t>EdGrants Line Items</t>
  </si>
  <si>
    <t>Object Classes</t>
  </si>
  <si>
    <t>Approved Fringe Rate
1.97% AA + 1.97%CC</t>
  </si>
  <si>
    <t>Approved Fringe 1.97% AA + 1.97% CC (D09)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</si>
</sst>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_(&quot;$&quot;* #,##0_);_(&quot;$&quot;* \(#,##0\);_(&quot;$&quot;* &quot;-&quot;??_);_(@_)"/>
    <numFmt numFmtId="166" formatCode="&quot;$&quot;#,##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EB4"/>
        <bgColor indexed="64"/>
      </patternFill>
    </fill>
    <fill>
      <patternFill patternType="solid">
        <fgColor rgb="FFF8FDB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Alignment="1"/>
    <xf numFmtId="7" fontId="6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8" xfId="2" applyFont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64" fontId="0" fillId="3" borderId="8" xfId="1" applyNumberFormat="1" applyFont="1" applyFill="1" applyBorder="1" applyAlignment="1">
      <alignment horizontal="center" vertical="center"/>
    </xf>
    <xf numFmtId="7" fontId="9" fillId="3" borderId="8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/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44" fontId="0" fillId="2" borderId="8" xfId="0" applyNumberFormat="1" applyFont="1" applyFill="1" applyBorder="1" applyAlignment="1" applyProtection="1">
      <alignment horizontal="right" vertical="center" wrapText="1"/>
      <protection locked="0"/>
    </xf>
    <xf numFmtId="164" fontId="0" fillId="4" borderId="8" xfId="0" applyNumberFormat="1" applyFont="1" applyFill="1" applyBorder="1" applyAlignment="1">
      <alignment horizontal="right" vertical="center" wrapText="1"/>
    </xf>
    <xf numFmtId="0" fontId="3" fillId="0" borderId="8" xfId="0" applyFont="1" applyBorder="1" applyAlignment="1"/>
    <xf numFmtId="165" fontId="0" fillId="0" borderId="8" xfId="0" applyNumberFormat="1" applyFont="1" applyBorder="1"/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/>
    <xf numFmtId="164" fontId="0" fillId="5" borderId="8" xfId="1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7" fontId="9" fillId="6" borderId="8" xfId="0" applyNumberFormat="1" applyFont="1" applyFill="1" applyBorder="1" applyAlignment="1" applyProtection="1">
      <alignment horizontal="right" vertical="center"/>
    </xf>
    <xf numFmtId="0" fontId="3" fillId="0" borderId="8" xfId="0" applyFont="1" applyBorder="1" applyAlignment="1">
      <alignment wrapText="1"/>
    </xf>
    <xf numFmtId="0" fontId="3" fillId="7" borderId="8" xfId="0" applyFont="1" applyFill="1" applyBorder="1" applyAlignment="1">
      <alignment horizontal="center" vertical="center"/>
    </xf>
    <xf numFmtId="0" fontId="0" fillId="0" borderId="0" xfId="0" applyFont="1" applyAlignment="1"/>
    <xf numFmtId="0" fontId="10" fillId="2" borderId="8" xfId="0" applyFont="1" applyFill="1" applyBorder="1" applyAlignment="1" applyProtection="1">
      <protection locked="0"/>
    </xf>
    <xf numFmtId="0" fontId="3" fillId="0" borderId="9" xfId="0" applyFont="1" applyFill="1" applyBorder="1" applyAlignment="1"/>
    <xf numFmtId="0" fontId="0" fillId="0" borderId="12" xfId="0" applyBorder="1"/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5" xfId="0" applyBorder="1"/>
    <xf numFmtId="44" fontId="0" fillId="4" borderId="8" xfId="0" applyNumberFormat="1" applyFont="1" applyFill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164" fontId="0" fillId="6" borderId="8" xfId="0" applyNumberFormat="1" applyFont="1" applyFill="1" applyBorder="1" applyAlignment="1">
      <alignment horizontal="right" vertical="center" wrapText="1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11" fillId="0" borderId="8" xfId="0" applyFont="1" applyBorder="1" applyAlignment="1">
      <alignment horizontal="center" vertical="center" wrapText="1"/>
    </xf>
    <xf numFmtId="0" fontId="0" fillId="2" borderId="0" xfId="0" applyFill="1" applyAlignment="1" applyProtection="1">
      <protection locked="0"/>
    </xf>
    <xf numFmtId="0" fontId="11" fillId="0" borderId="8" xfId="0" applyFont="1" applyBorder="1" applyAlignment="1">
      <alignment horizontal="left" vertical="center"/>
    </xf>
    <xf numFmtId="44" fontId="12" fillId="4" borderId="8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44" fontId="0" fillId="0" borderId="2" xfId="0" applyNumberFormat="1" applyBorder="1" applyAlignment="1"/>
    <xf numFmtId="0" fontId="3" fillId="0" borderId="13" xfId="0" applyFont="1" applyBorder="1" applyAlignment="1">
      <alignment horizontal="center" vertical="center"/>
    </xf>
    <xf numFmtId="44" fontId="0" fillId="0" borderId="14" xfId="0" applyNumberFormat="1" applyBorder="1" applyAlignment="1"/>
    <xf numFmtId="0" fontId="6" fillId="0" borderId="10" xfId="0" applyFont="1" applyBorder="1" applyAlignment="1">
      <alignment horizontal="right"/>
    </xf>
    <xf numFmtId="44" fontId="2" fillId="0" borderId="11" xfId="0" applyNumberFormat="1" applyFont="1" applyBorder="1" applyAlignment="1"/>
    <xf numFmtId="0" fontId="3" fillId="0" borderId="0" xfId="0" applyFont="1"/>
    <xf numFmtId="0" fontId="15" fillId="0" borderId="8" xfId="0" applyFont="1" applyBorder="1" applyAlignment="1">
      <alignment horizontal="left" vertical="center"/>
    </xf>
    <xf numFmtId="164" fontId="0" fillId="8" borderId="8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8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64" fontId="0" fillId="9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0" fillId="0" borderId="0" xfId="0" applyBorder="1" applyAlignment="1">
      <alignment horizontal="left" vertical="top"/>
    </xf>
    <xf numFmtId="164" fontId="0" fillId="9" borderId="8" xfId="0" applyNumberFormat="1" applyFont="1" applyFill="1" applyBorder="1" applyAlignment="1" applyProtection="1">
      <alignment horizontal="right" vertical="center" wrapText="1"/>
      <protection locked="0"/>
    </xf>
    <xf numFmtId="0" fontId="16" fillId="10" borderId="19" xfId="3" applyFont="1" applyFill="1" applyBorder="1"/>
    <xf numFmtId="0" fontId="16" fillId="10" borderId="20" xfId="3" applyFont="1" applyFill="1" applyBorder="1"/>
    <xf numFmtId="0" fontId="16" fillId="10" borderId="17" xfId="3" applyFont="1" applyFill="1" applyBorder="1" applyAlignment="1">
      <alignment horizontal="center"/>
    </xf>
    <xf numFmtId="0" fontId="17" fillId="10" borderId="21" xfId="3" applyFont="1" applyFill="1" applyBorder="1"/>
    <xf numFmtId="0" fontId="16" fillId="10" borderId="22" xfId="3" applyFont="1" applyFill="1" applyBorder="1"/>
    <xf numFmtId="0" fontId="16" fillId="10" borderId="16" xfId="3" applyFont="1" applyFill="1" applyBorder="1" applyAlignment="1">
      <alignment horizontal="center"/>
    </xf>
    <xf numFmtId="0" fontId="16" fillId="0" borderId="8" xfId="3" applyFont="1" applyBorder="1"/>
    <xf numFmtId="0" fontId="18" fillId="0" borderId="8" xfId="3" applyFont="1" applyBorder="1" applyAlignment="1">
      <alignment horizontal="center"/>
    </xf>
    <xf numFmtId="0" fontId="16" fillId="10" borderId="18" xfId="3" applyFont="1" applyFill="1" applyBorder="1" applyAlignment="1">
      <alignment horizontal="center"/>
    </xf>
    <xf numFmtId="166" fontId="16" fillId="0" borderId="8" xfId="3" applyNumberFormat="1" applyFont="1" applyBorder="1" applyAlignment="1">
      <alignment horizontal="center"/>
    </xf>
    <xf numFmtId="10" fontId="16" fillId="0" borderId="8" xfId="3" applyNumberFormat="1" applyFont="1" applyBorder="1" applyAlignment="1">
      <alignment horizontal="center"/>
    </xf>
    <xf numFmtId="10" fontId="16" fillId="11" borderId="8" xfId="4" applyNumberFormat="1" applyFont="1" applyFill="1" applyBorder="1" applyAlignment="1" applyProtection="1">
      <alignment horizontal="center"/>
      <protection locked="0"/>
    </xf>
    <xf numFmtId="0" fontId="18" fillId="12" borderId="8" xfId="3" applyFont="1" applyFill="1" applyBorder="1"/>
    <xf numFmtId="166" fontId="18" fillId="12" borderId="8" xfId="3" applyNumberFormat="1" applyFont="1" applyFill="1" applyBorder="1" applyAlignment="1">
      <alignment horizontal="center"/>
    </xf>
    <xf numFmtId="0" fontId="0" fillId="0" borderId="8" xfId="0" applyBorder="1"/>
    <xf numFmtId="166" fontId="16" fillId="7" borderId="8" xfId="3" applyNumberFormat="1" applyFont="1" applyFill="1" applyBorder="1" applyAlignment="1" applyProtection="1">
      <alignment horizontal="center"/>
      <protection locked="0"/>
    </xf>
    <xf numFmtId="164" fontId="0" fillId="0" borderId="14" xfId="0" applyNumberFormat="1" applyBorder="1" applyAlignment="1"/>
    <xf numFmtId="164" fontId="0" fillId="4" borderId="8" xfId="0" applyNumberFormat="1" applyFont="1" applyFill="1" applyBorder="1" applyAlignment="1" applyProtection="1">
      <alignment horizontal="right" vertical="center" wrapText="1"/>
      <protection locked="0"/>
    </xf>
    <xf numFmtId="164" fontId="3" fillId="3" borderId="8" xfId="1" applyNumberFormat="1" applyFont="1" applyFill="1" applyBorder="1" applyAlignment="1">
      <alignment horizontal="center" vertical="center"/>
    </xf>
    <xf numFmtId="166" fontId="18" fillId="12" borderId="8" xfId="3" applyNumberFormat="1" applyFont="1" applyFill="1" applyBorder="1" applyAlignment="1">
      <alignment horizontal="center" vertical="center"/>
    </xf>
    <xf numFmtId="0" fontId="7" fillId="0" borderId="1" xfId="2" applyFont="1" applyBorder="1" applyAlignment="1" applyProtection="1">
      <alignment horizontal="center" vertical="center"/>
    </xf>
    <xf numFmtId="0" fontId="7" fillId="0" borderId="2" xfId="2" applyFont="1" applyBorder="1" applyAlignment="1" applyProtection="1">
      <alignment horizontal="center" vertical="center"/>
    </xf>
    <xf numFmtId="0" fontId="7" fillId="0" borderId="3" xfId="2" applyFont="1" applyBorder="1" applyAlignment="1" applyProtection="1">
      <alignment horizontal="center" vertical="center"/>
    </xf>
    <xf numFmtId="0" fontId="7" fillId="0" borderId="4" xfId="2" applyFont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164" fontId="0" fillId="9" borderId="17" xfId="0" applyNumberFormat="1" applyFont="1" applyFill="1" applyBorder="1" applyAlignment="1" applyProtection="1">
      <alignment horizontal="center" vertical="center" wrapText="1"/>
      <protection locked="0"/>
    </xf>
    <xf numFmtId="164" fontId="0" fillId="9" borderId="16" xfId="0" applyNumberFormat="1" applyFont="1" applyFill="1" applyBorder="1" applyAlignment="1" applyProtection="1">
      <alignment horizontal="center" vertical="center" wrapText="1"/>
      <protection locked="0"/>
    </xf>
    <xf numFmtId="164" fontId="0" fillId="9" borderId="18" xfId="0" applyNumberFormat="1" applyFont="1" applyFill="1" applyBorder="1" applyAlignment="1" applyProtection="1">
      <alignment horizontal="center" vertical="center" wrapText="1"/>
      <protection locked="0"/>
    </xf>
  </cellXfs>
  <cellStyles count="5">
    <cellStyle name="Currency" xfId="1" builtinId="4"/>
    <cellStyle name="Hyperlink" xfId="2" builtinId="8"/>
    <cellStyle name="Normal" xfId="0" builtinId="0"/>
    <cellStyle name="Normal 6" xfId="3" xr:uid="{7AB88BA5-A01F-435B-86E0-A3B4AE6663F5}"/>
    <cellStyle name="Percent 4" xfId="4" xr:uid="{264705D7-35B0-415D-A129-31A09CC4336B}"/>
  </cellStyles>
  <dxfs count="2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E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796926</xdr:colOff>
      <xdr:row>3</xdr:row>
      <xdr:rowOff>133350</xdr:rowOff>
    </xdr:to>
    <xdr:sp macro="" textlink="">
      <xdr:nvSpPr>
        <xdr:cNvPr id="2" name="Rectangular Callout 18">
          <a:extLst>
            <a:ext uri="{FF2B5EF4-FFF2-40B4-BE49-F238E27FC236}">
              <a16:creationId xmlns:a16="http://schemas.microsoft.com/office/drawing/2014/main" id="{BFF42A0A-E4F8-4E07-B950-6E29371D55FF}"/>
            </a:ext>
          </a:extLst>
        </xdr:cNvPr>
        <xdr:cNvSpPr/>
      </xdr:nvSpPr>
      <xdr:spPr>
        <a:xfrm>
          <a:off x="0" y="0"/>
          <a:ext cx="6283326" cy="704850"/>
        </a:xfrm>
        <a:prstGeom prst="wedgeRectCallout">
          <a:avLst>
            <a:gd name="adj1" fmla="val -40611"/>
            <a:gd name="adj2" fmla="val 173729"/>
          </a:avLst>
        </a:prstGeom>
        <a:solidFill>
          <a:srgbClr val="FAD6F6"/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ysClr val="windowText" lastClr="000000"/>
              </a:solidFill>
            </a:rPr>
            <a:t>TIP:</a:t>
          </a:r>
          <a:r>
            <a:rPr lang="en-US" sz="1100" baseline="0"/>
            <a:t>   </a:t>
          </a: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We have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listed the most commonly used object classes below.  If</a:t>
          </a: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other object classes are needed, 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use the empty cells in yellow at the bottom of the ISA Budget column below. If more categories/lines are needed than what is available , please note the info in the ISA Budget Notes column (column J)</a:t>
          </a:r>
          <a:r>
            <a:rPr lang="en-US" sz="1100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381000</xdr:colOff>
      <xdr:row>39</xdr:row>
      <xdr:rowOff>99060</xdr:rowOff>
    </xdr:from>
    <xdr:to>
      <xdr:col>5</xdr:col>
      <xdr:colOff>1628775</xdr:colOff>
      <xdr:row>42</xdr:row>
      <xdr:rowOff>171450</xdr:rowOff>
    </xdr:to>
    <xdr:sp macro="" textlink="">
      <xdr:nvSpPr>
        <xdr:cNvPr id="3" name="Rectangular Callout 18">
          <a:extLst>
            <a:ext uri="{FF2B5EF4-FFF2-40B4-BE49-F238E27FC236}">
              <a16:creationId xmlns:a16="http://schemas.microsoft.com/office/drawing/2014/main" id="{891DED0A-0CA1-4A84-8F91-6A1DE0A237AC}"/>
            </a:ext>
          </a:extLst>
        </xdr:cNvPr>
        <xdr:cNvSpPr/>
      </xdr:nvSpPr>
      <xdr:spPr>
        <a:xfrm>
          <a:off x="5867400" y="9128760"/>
          <a:ext cx="4048125" cy="662940"/>
        </a:xfrm>
        <a:prstGeom prst="wedgeRectCallout">
          <a:avLst>
            <a:gd name="adj1" fmla="val -58713"/>
            <a:gd name="adj2" fmla="val 11899"/>
          </a:avLst>
        </a:prstGeom>
        <a:solidFill>
          <a:srgbClr val="FAD6F6"/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ysClr val="windowText" lastClr="000000"/>
              </a:solidFill>
            </a:rPr>
            <a:t>TIP:</a:t>
          </a:r>
          <a:r>
            <a:rPr lang="en-US" sz="1100" baseline="0"/>
            <a:t>   </a:t>
          </a: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Your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ISA budget and your EdGrants budget must match. You must adjust your ISA budget or the EdGrants Budget Entry formlet. 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1181100</xdr:colOff>
      <xdr:row>4</xdr:row>
      <xdr:rowOff>6221</xdr:rowOff>
    </xdr:from>
    <xdr:to>
      <xdr:col>7</xdr:col>
      <xdr:colOff>1231653</xdr:colOff>
      <xdr:row>4</xdr:row>
      <xdr:rowOff>457590</xdr:rowOff>
    </xdr:to>
    <xdr:sp macro="" textlink="">
      <xdr:nvSpPr>
        <xdr:cNvPr id="4" name="Rectangular Callout 18">
          <a:extLst>
            <a:ext uri="{FF2B5EF4-FFF2-40B4-BE49-F238E27FC236}">
              <a16:creationId xmlns:a16="http://schemas.microsoft.com/office/drawing/2014/main" id="{D82B154A-3DBD-44D7-BE1A-70B598C598BF}"/>
            </a:ext>
          </a:extLst>
        </xdr:cNvPr>
        <xdr:cNvSpPr/>
      </xdr:nvSpPr>
      <xdr:spPr>
        <a:xfrm>
          <a:off x="9144000" y="768221"/>
          <a:ext cx="3441453" cy="451369"/>
        </a:xfrm>
        <a:prstGeom prst="wedgeRectCallout">
          <a:avLst>
            <a:gd name="adj1" fmla="val 39322"/>
            <a:gd name="adj2" fmla="val 162401"/>
          </a:avLst>
        </a:prstGeom>
        <a:solidFill>
          <a:srgbClr val="FAD6F6"/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ysClr val="windowText" lastClr="000000"/>
              </a:solidFill>
            </a:rPr>
            <a:t>TIP: 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Pull this information from your EdGrants Budget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50798</xdr:colOff>
      <xdr:row>0</xdr:row>
      <xdr:rowOff>38100</xdr:rowOff>
    </xdr:from>
    <xdr:to>
      <xdr:col>4</xdr:col>
      <xdr:colOff>1047749</xdr:colOff>
      <xdr:row>3</xdr:row>
      <xdr:rowOff>142875</xdr:rowOff>
    </xdr:to>
    <xdr:sp macro="" textlink="">
      <xdr:nvSpPr>
        <xdr:cNvPr id="2" name="Rectangular Callout 18">
          <a:extLst>
            <a:ext uri="{FF2B5EF4-FFF2-40B4-BE49-F238E27FC236}">
              <a16:creationId xmlns:a16="http://schemas.microsoft.com/office/drawing/2014/main" id="{738DF6CF-A721-4DEE-B10D-F744BA643201}"/>
            </a:ext>
          </a:extLst>
        </xdr:cNvPr>
        <xdr:cNvSpPr/>
      </xdr:nvSpPr>
      <xdr:spPr>
        <a:xfrm>
          <a:off x="50798" y="38100"/>
          <a:ext cx="6483351" cy="695325"/>
        </a:xfrm>
        <a:prstGeom prst="wedgeRectCallout">
          <a:avLst>
            <a:gd name="adj1" fmla="val -41424"/>
            <a:gd name="adj2" fmla="val 208769"/>
          </a:avLst>
        </a:prstGeom>
        <a:solidFill>
          <a:srgbClr val="FAD6F6"/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ysClr val="windowText" lastClr="000000"/>
              </a:solidFill>
            </a:rPr>
            <a:t>TIP:</a:t>
          </a:r>
          <a:r>
            <a:rPr lang="en-US" sz="1100" baseline="0"/>
            <a:t>   </a:t>
          </a: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We have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listed the most commonly used object classes below.  If</a:t>
          </a: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other object classes are needed, 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use the empty cells in yellow at the bottom of the ISA Budget column below. If more categories/lines are needed than what is available , please note the info in the ISA Budget Notes column (column J)</a:t>
          </a:r>
          <a:r>
            <a:rPr lang="en-US" sz="1100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381000</xdr:colOff>
      <xdr:row>23</xdr:row>
      <xdr:rowOff>99060</xdr:rowOff>
    </xdr:from>
    <xdr:to>
      <xdr:col>5</xdr:col>
      <xdr:colOff>1413509</xdr:colOff>
      <xdr:row>26</xdr:row>
      <xdr:rowOff>175260</xdr:rowOff>
    </xdr:to>
    <xdr:sp macro="" textlink="">
      <xdr:nvSpPr>
        <xdr:cNvPr id="3" name="Rectangular Callout 18">
          <a:extLst>
            <a:ext uri="{FF2B5EF4-FFF2-40B4-BE49-F238E27FC236}">
              <a16:creationId xmlns:a16="http://schemas.microsoft.com/office/drawing/2014/main" id="{65C490C0-689B-4808-8A46-428AD933D528}"/>
            </a:ext>
          </a:extLst>
        </xdr:cNvPr>
        <xdr:cNvSpPr/>
      </xdr:nvSpPr>
      <xdr:spPr>
        <a:xfrm>
          <a:off x="5867400" y="6080760"/>
          <a:ext cx="3832859" cy="666750"/>
        </a:xfrm>
        <a:prstGeom prst="wedgeRectCallout">
          <a:avLst>
            <a:gd name="adj1" fmla="val -58713"/>
            <a:gd name="adj2" fmla="val 11899"/>
          </a:avLst>
        </a:prstGeom>
        <a:solidFill>
          <a:srgbClr val="FAD6F6"/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ysClr val="windowText" lastClr="000000"/>
              </a:solidFill>
            </a:rPr>
            <a:t>TIP:</a:t>
          </a:r>
          <a:r>
            <a:rPr lang="en-US" sz="1100" baseline="0"/>
            <a:t>   </a:t>
          </a: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Your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ISA budget and your EdGrants budget must match. You must adjust your ISA budget or the Budget tab. 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1464063</xdr:colOff>
      <xdr:row>4</xdr:row>
      <xdr:rowOff>6221</xdr:rowOff>
    </xdr:from>
    <xdr:to>
      <xdr:col>7</xdr:col>
      <xdr:colOff>1145928</xdr:colOff>
      <xdr:row>4</xdr:row>
      <xdr:rowOff>629040</xdr:rowOff>
    </xdr:to>
    <xdr:sp macro="" textlink="">
      <xdr:nvSpPr>
        <xdr:cNvPr id="4" name="Rectangular Callout 18">
          <a:extLst>
            <a:ext uri="{FF2B5EF4-FFF2-40B4-BE49-F238E27FC236}">
              <a16:creationId xmlns:a16="http://schemas.microsoft.com/office/drawing/2014/main" id="{A9988095-0609-4148-AFDF-0CD75C760ABF}"/>
            </a:ext>
          </a:extLst>
        </xdr:cNvPr>
        <xdr:cNvSpPr/>
      </xdr:nvSpPr>
      <xdr:spPr>
        <a:xfrm>
          <a:off x="9750813" y="787271"/>
          <a:ext cx="3072765" cy="622819"/>
        </a:xfrm>
        <a:prstGeom prst="wedgeRectCallout">
          <a:avLst>
            <a:gd name="adj1" fmla="val 41703"/>
            <a:gd name="adj2" fmla="val 126040"/>
          </a:avLst>
        </a:prstGeom>
        <a:solidFill>
          <a:srgbClr val="FAD6F6"/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ysClr val="windowText" lastClr="000000"/>
              </a:solidFill>
            </a:rPr>
            <a:t>TIP:</a:t>
          </a:r>
          <a:r>
            <a:rPr lang="en-US" sz="1100" baseline="0"/>
            <a:t>  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Pull this information from your </a:t>
          </a:r>
          <a:r>
            <a:rPr lang="en-US" sz="1100" b="1" u="sng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approved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EdGrants Budget.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acomptroller.org/expenditure-classification-handbook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www.macomptroller.org/fiscal-year-updates" TargetMode="External"/><Relationship Id="rId1" Type="http://schemas.openxmlformats.org/officeDocument/2006/relationships/hyperlink" Target="http://www.macomptroller.info/comptroller/docs/close-open/co-expenditure-classification-handbook.doc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acomptroller.org/expenditure-classification-handbook" TargetMode="External"/><Relationship Id="rId7" Type="http://schemas.openxmlformats.org/officeDocument/2006/relationships/comments" Target="../comments2.xml"/><Relationship Id="rId2" Type="http://schemas.openxmlformats.org/officeDocument/2006/relationships/hyperlink" Target="http://www.macomptroller.info/comptroller/docs/close-open/co-expenditure-classification-handbook.doc" TargetMode="External"/><Relationship Id="rId1" Type="http://schemas.openxmlformats.org/officeDocument/2006/relationships/hyperlink" Target="https://www.macomptroller.org/fiscal-year-updates" TargetMode="External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DB3B4-C4F0-4860-9F9F-712D8B4A4522}">
  <dimension ref="A1:L44"/>
  <sheetViews>
    <sheetView showGridLines="0" tabSelected="1" zoomScaleNormal="100" workbookViewId="0"/>
  </sheetViews>
  <sheetFormatPr defaultRowHeight="15" x14ac:dyDescent="0.25"/>
  <cols>
    <col min="1" max="2" width="6.42578125" customWidth="1"/>
    <col min="3" max="3" width="56.5703125" style="1" customWidth="1"/>
    <col min="4" max="4" width="12.85546875" bestFit="1" customWidth="1"/>
    <col min="5" max="5" width="16.5703125" customWidth="1"/>
    <col min="6" max="6" width="26.42578125" style="1" customWidth="1"/>
    <col min="7" max="7" width="24.42578125" customWidth="1"/>
    <col min="8" max="8" width="18.5703125" customWidth="1"/>
    <col min="9" max="11" width="18.5703125" style="48" hidden="1" customWidth="1"/>
    <col min="12" max="12" width="71.5703125" customWidth="1"/>
  </cols>
  <sheetData>
    <row r="1" spans="1:12" ht="14.45" customHeight="1" thickBot="1" x14ac:dyDescent="0.3"/>
    <row r="2" spans="1:12" ht="15" customHeight="1" x14ac:dyDescent="0.25">
      <c r="F2" s="76" t="s">
        <v>0</v>
      </c>
      <c r="G2" s="77"/>
    </row>
    <row r="3" spans="1:12" ht="15.75" thickBot="1" x14ac:dyDescent="0.3">
      <c r="F3" s="78"/>
      <c r="G3" s="79"/>
    </row>
    <row r="5" spans="1:12" ht="60" x14ac:dyDescent="0.25">
      <c r="A5" s="80" t="s">
        <v>1</v>
      </c>
      <c r="B5" s="81"/>
      <c r="C5" s="82"/>
      <c r="D5" s="2" t="s">
        <v>2</v>
      </c>
      <c r="E5" s="3" t="s">
        <v>70</v>
      </c>
      <c r="F5" s="83"/>
      <c r="G5" s="83"/>
      <c r="H5" s="83"/>
      <c r="I5" s="49" t="s">
        <v>56</v>
      </c>
      <c r="J5" s="49" t="s">
        <v>57</v>
      </c>
      <c r="K5" s="49" t="s">
        <v>58</v>
      </c>
      <c r="L5" s="4" t="s">
        <v>4</v>
      </c>
    </row>
    <row r="6" spans="1:12" s="7" customFormat="1" x14ac:dyDescent="0.25">
      <c r="A6" s="5"/>
      <c r="B6" s="5"/>
      <c r="C6" s="5"/>
      <c r="D6" s="6"/>
      <c r="E6" s="5"/>
      <c r="F6" s="74" t="s">
        <v>72</v>
      </c>
      <c r="G6" s="74" t="s">
        <v>73</v>
      </c>
      <c r="H6" s="74" t="s">
        <v>3</v>
      </c>
      <c r="I6" s="5"/>
      <c r="J6" s="5"/>
      <c r="K6" s="5"/>
      <c r="L6" s="5"/>
    </row>
    <row r="7" spans="1:12" s="15" customFormat="1" x14ac:dyDescent="0.25">
      <c r="A7" s="8">
        <v>2022</v>
      </c>
      <c r="B7" s="8" t="s">
        <v>5</v>
      </c>
      <c r="C7" s="9" t="s">
        <v>6</v>
      </c>
      <c r="D7" s="10">
        <v>0</v>
      </c>
      <c r="E7" s="11">
        <f>D7*39.43%</f>
        <v>0</v>
      </c>
      <c r="F7" s="12" t="s">
        <v>7</v>
      </c>
      <c r="G7" s="13" t="s">
        <v>8</v>
      </c>
      <c r="H7" s="45">
        <v>0</v>
      </c>
      <c r="I7" s="88">
        <f>SUM(H7:H10)</f>
        <v>0</v>
      </c>
      <c r="J7" s="88">
        <f>I7-K7</f>
        <v>0</v>
      </c>
      <c r="K7" s="88">
        <f>D7+D9+D24+D26</f>
        <v>0</v>
      </c>
      <c r="L7" s="14"/>
    </row>
    <row r="8" spans="1:12" s="15" customFormat="1" x14ac:dyDescent="0.25">
      <c r="A8" s="8"/>
      <c r="B8" s="8" t="s">
        <v>9</v>
      </c>
      <c r="C8" s="9" t="s">
        <v>10</v>
      </c>
      <c r="D8" s="10">
        <v>0</v>
      </c>
      <c r="E8" s="16"/>
      <c r="F8" s="12" t="s">
        <v>11</v>
      </c>
      <c r="G8" s="13" t="s">
        <v>8</v>
      </c>
      <c r="H8" s="45">
        <v>0</v>
      </c>
      <c r="I8" s="89"/>
      <c r="J8" s="89"/>
      <c r="K8" s="89"/>
      <c r="L8" s="14"/>
    </row>
    <row r="9" spans="1:12" s="15" customFormat="1" x14ac:dyDescent="0.25">
      <c r="A9" s="8"/>
      <c r="B9" s="8" t="s">
        <v>12</v>
      </c>
      <c r="C9" s="9" t="s">
        <v>13</v>
      </c>
      <c r="D9" s="10">
        <v>0</v>
      </c>
      <c r="E9" s="11">
        <f>(D9*1.97%)</f>
        <v>0</v>
      </c>
      <c r="F9" s="12" t="s">
        <v>14</v>
      </c>
      <c r="G9" s="13" t="s">
        <v>8</v>
      </c>
      <c r="H9" s="45">
        <v>0</v>
      </c>
      <c r="I9" s="89"/>
      <c r="J9" s="89"/>
      <c r="K9" s="89"/>
      <c r="L9" s="14"/>
    </row>
    <row r="10" spans="1:12" s="15" customFormat="1" x14ac:dyDescent="0.25">
      <c r="A10" s="8"/>
      <c r="B10" s="17" t="s">
        <v>15</v>
      </c>
      <c r="C10" s="9" t="s">
        <v>69</v>
      </c>
      <c r="D10" s="18">
        <f>E22</f>
        <v>0</v>
      </c>
      <c r="E10" s="16"/>
      <c r="F10" s="12" t="s">
        <v>16</v>
      </c>
      <c r="G10" s="13" t="s">
        <v>8</v>
      </c>
      <c r="H10" s="45">
        <v>0</v>
      </c>
      <c r="I10" s="90"/>
      <c r="J10" s="90"/>
      <c r="K10" s="90"/>
      <c r="L10" s="14"/>
    </row>
    <row r="11" spans="1:12" s="15" customFormat="1" x14ac:dyDescent="0.25">
      <c r="A11" s="8"/>
      <c r="B11" s="8" t="s">
        <v>18</v>
      </c>
      <c r="C11" s="9" t="s">
        <v>19</v>
      </c>
      <c r="D11" s="10">
        <v>0</v>
      </c>
      <c r="E11" s="16"/>
      <c r="F11" s="12" t="s">
        <v>17</v>
      </c>
      <c r="G11" s="13" t="s">
        <v>15</v>
      </c>
      <c r="H11" s="45">
        <v>0</v>
      </c>
      <c r="I11" s="50">
        <f>H11</f>
        <v>0</v>
      </c>
      <c r="J11" s="50">
        <f>K11-I11</f>
        <v>0</v>
      </c>
      <c r="K11" s="50">
        <f>D10+D27</f>
        <v>0</v>
      </c>
      <c r="L11" s="14"/>
    </row>
    <row r="12" spans="1:12" s="15" customFormat="1" x14ac:dyDescent="0.25">
      <c r="A12" s="8"/>
      <c r="B12" s="8" t="s">
        <v>24</v>
      </c>
      <c r="C12" s="9" t="s">
        <v>25</v>
      </c>
      <c r="D12" s="10">
        <v>0</v>
      </c>
      <c r="E12" s="16"/>
      <c r="F12" s="12" t="s">
        <v>20</v>
      </c>
      <c r="G12" s="13" t="s">
        <v>21</v>
      </c>
      <c r="H12" s="45">
        <v>0</v>
      </c>
      <c r="I12" s="50">
        <f t="shared" ref="I12:I17" si="0">H12</f>
        <v>0</v>
      </c>
      <c r="J12" s="50">
        <f t="shared" ref="J12:J17" si="1">K12-I12</f>
        <v>0</v>
      </c>
      <c r="K12" s="50">
        <f>D13+D14+D15+D3+D30+D31+D32</f>
        <v>0</v>
      </c>
      <c r="L12" s="14"/>
    </row>
    <row r="13" spans="1:12" s="15" customFormat="1" ht="17.850000000000001" customHeight="1" x14ac:dyDescent="0.25">
      <c r="A13" s="8"/>
      <c r="B13" s="8" t="s">
        <v>28</v>
      </c>
      <c r="C13" s="9" t="s">
        <v>29</v>
      </c>
      <c r="D13" s="10">
        <v>0</v>
      </c>
      <c r="E13" s="16"/>
      <c r="F13" s="19" t="s">
        <v>22</v>
      </c>
      <c r="G13" s="13" t="s">
        <v>23</v>
      </c>
      <c r="H13" s="45">
        <v>0</v>
      </c>
      <c r="I13" s="50">
        <f t="shared" si="0"/>
        <v>0</v>
      </c>
      <c r="J13" s="50">
        <f t="shared" si="1"/>
        <v>0</v>
      </c>
      <c r="K13" s="50">
        <f>D11+D12+D28+D29+D17+D34</f>
        <v>0</v>
      </c>
      <c r="L13" s="14"/>
    </row>
    <row r="14" spans="1:12" s="15" customFormat="1" x14ac:dyDescent="0.25">
      <c r="A14" s="8"/>
      <c r="B14" s="8" t="s">
        <v>32</v>
      </c>
      <c r="C14" s="9" t="s">
        <v>33</v>
      </c>
      <c r="D14" s="10">
        <v>0</v>
      </c>
      <c r="E14" s="16"/>
      <c r="F14" s="12" t="s">
        <v>26</v>
      </c>
      <c r="G14" s="13" t="s">
        <v>27</v>
      </c>
      <c r="H14" s="45">
        <v>0</v>
      </c>
      <c r="I14" s="50">
        <f t="shared" si="0"/>
        <v>0</v>
      </c>
      <c r="J14" s="50">
        <f t="shared" si="1"/>
        <v>0</v>
      </c>
      <c r="K14" s="50">
        <f>D8</f>
        <v>0</v>
      </c>
      <c r="L14" s="14"/>
    </row>
    <row r="15" spans="1:12" s="15" customFormat="1" x14ac:dyDescent="0.25">
      <c r="A15" s="8"/>
      <c r="B15" s="8" t="s">
        <v>35</v>
      </c>
      <c r="C15" s="9" t="s">
        <v>36</v>
      </c>
      <c r="D15" s="10">
        <v>0</v>
      </c>
      <c r="E15" s="16"/>
      <c r="F15" s="12" t="s">
        <v>30</v>
      </c>
      <c r="G15" s="13" t="s">
        <v>31</v>
      </c>
      <c r="H15" s="45">
        <v>0</v>
      </c>
      <c r="I15" s="50">
        <f t="shared" si="0"/>
        <v>0</v>
      </c>
      <c r="J15" s="50">
        <f t="shared" si="1"/>
        <v>0</v>
      </c>
      <c r="K15" s="50"/>
      <c r="L15" s="14"/>
    </row>
    <row r="16" spans="1:12" s="15" customFormat="1" x14ac:dyDescent="0.25">
      <c r="A16" s="8"/>
      <c r="B16" s="8" t="s">
        <v>39</v>
      </c>
      <c r="C16" s="44" t="s">
        <v>40</v>
      </c>
      <c r="D16" s="10">
        <v>0</v>
      </c>
      <c r="E16" s="16"/>
      <c r="F16" s="12" t="s">
        <v>34</v>
      </c>
      <c r="G16" s="13" t="s">
        <v>18</v>
      </c>
      <c r="H16" s="45">
        <v>0</v>
      </c>
      <c r="I16" s="50">
        <f t="shared" si="0"/>
        <v>0</v>
      </c>
      <c r="J16" s="50">
        <f t="shared" si="1"/>
        <v>0</v>
      </c>
      <c r="K16" s="50"/>
      <c r="L16" s="14"/>
    </row>
    <row r="17" spans="1:12" s="15" customFormat="1" x14ac:dyDescent="0.25">
      <c r="A17" s="8"/>
      <c r="B17" s="8" t="s">
        <v>42</v>
      </c>
      <c r="C17" s="9" t="s">
        <v>43</v>
      </c>
      <c r="D17" s="10">
        <v>0</v>
      </c>
      <c r="E17" s="16"/>
      <c r="F17" s="12" t="s">
        <v>37</v>
      </c>
      <c r="G17" s="13" t="s">
        <v>38</v>
      </c>
      <c r="H17" s="45">
        <v>0</v>
      </c>
      <c r="I17" s="50">
        <f t="shared" si="0"/>
        <v>0</v>
      </c>
      <c r="J17" s="50">
        <f t="shared" si="1"/>
        <v>0</v>
      </c>
      <c r="K17" s="50"/>
      <c r="L17" s="14"/>
    </row>
    <row r="18" spans="1:12" s="15" customFormat="1" x14ac:dyDescent="0.25">
      <c r="A18" s="8"/>
      <c r="B18" s="22"/>
      <c r="C18" s="22"/>
      <c r="D18" s="10">
        <v>0</v>
      </c>
      <c r="E18" s="16"/>
      <c r="F18" s="16"/>
      <c r="G18" s="20" t="s">
        <v>41</v>
      </c>
      <c r="H18" s="11">
        <f>SUM(H7:H17)</f>
        <v>0</v>
      </c>
      <c r="I18" s="16"/>
      <c r="J18" s="16"/>
      <c r="K18" s="16"/>
      <c r="L18" s="16"/>
    </row>
    <row r="19" spans="1:12" s="15" customFormat="1" ht="15.75" thickBot="1" x14ac:dyDescent="0.3">
      <c r="A19" s="8"/>
      <c r="B19" s="22"/>
      <c r="C19" s="22"/>
      <c r="D19" s="10">
        <v>0</v>
      </c>
      <c r="E19" s="16"/>
      <c r="F19" s="21"/>
      <c r="I19" s="51"/>
      <c r="J19" s="51"/>
      <c r="K19" s="51"/>
    </row>
    <row r="20" spans="1:12" s="15" customFormat="1" ht="15.75" thickBot="1" x14ac:dyDescent="0.3">
      <c r="A20" s="8"/>
      <c r="B20" s="22"/>
      <c r="C20" s="22"/>
      <c r="D20" s="10">
        <v>0</v>
      </c>
      <c r="E20" s="16"/>
      <c r="F20" s="23" t="s">
        <v>44</v>
      </c>
      <c r="G20" s="84" t="s">
        <v>45</v>
      </c>
      <c r="H20" s="85"/>
      <c r="I20" s="47"/>
      <c r="J20" s="47"/>
      <c r="K20" s="47"/>
    </row>
    <row r="21" spans="1:12" s="15" customFormat="1" x14ac:dyDescent="0.25">
      <c r="A21" s="8"/>
      <c r="B21" s="22"/>
      <c r="C21" s="22"/>
      <c r="D21" s="10">
        <v>0</v>
      </c>
      <c r="E21" s="16"/>
      <c r="F21" s="24" t="s">
        <v>46</v>
      </c>
      <c r="G21" s="86" t="s">
        <v>47</v>
      </c>
      <c r="H21" s="87"/>
      <c r="I21" s="52"/>
      <c r="J21" s="52"/>
      <c r="K21" s="52"/>
    </row>
    <row r="22" spans="1:12" s="15" customFormat="1" ht="15.75" thickBot="1" x14ac:dyDescent="0.3">
      <c r="A22" s="8"/>
      <c r="B22" s="8"/>
      <c r="C22" s="9" t="s">
        <v>41</v>
      </c>
      <c r="D22" s="28">
        <f>SUM(D7:D21)</f>
        <v>0</v>
      </c>
      <c r="E22" s="11">
        <f>ROUNDUP(E7+E9,0)</f>
        <v>0</v>
      </c>
      <c r="F22" s="24" t="s">
        <v>48</v>
      </c>
      <c r="G22" s="25" t="s">
        <v>49</v>
      </c>
      <c r="H22" s="26"/>
      <c r="I22" s="52"/>
      <c r="J22" s="52"/>
      <c r="K22" s="52"/>
    </row>
    <row r="23" spans="1:12" s="15" customFormat="1" ht="15.75" thickBot="1" x14ac:dyDescent="0.3">
      <c r="A23" s="16"/>
      <c r="B23" s="16"/>
      <c r="C23" s="16"/>
      <c r="D23" s="16"/>
      <c r="E23" s="16"/>
      <c r="F23" s="27" t="s">
        <v>50</v>
      </c>
      <c r="G23"/>
      <c r="H23"/>
      <c r="I23" s="48"/>
      <c r="J23" s="48"/>
      <c r="K23" s="48"/>
    </row>
    <row r="24" spans="1:12" s="15" customFormat="1" x14ac:dyDescent="0.25">
      <c r="A24" s="29">
        <v>2023</v>
      </c>
      <c r="B24" s="8" t="s">
        <v>5</v>
      </c>
      <c r="C24" s="9" t="s">
        <v>6</v>
      </c>
      <c r="D24" s="10">
        <v>0</v>
      </c>
      <c r="E24" s="11">
        <f>D24*39.43%</f>
        <v>0</v>
      </c>
      <c r="G24" s="1"/>
      <c r="H24" s="1"/>
      <c r="I24" s="48"/>
      <c r="J24" s="48"/>
      <c r="K24" s="48"/>
    </row>
    <row r="25" spans="1:12" s="15" customFormat="1" x14ac:dyDescent="0.25">
      <c r="A25" s="8"/>
      <c r="B25" s="8" t="s">
        <v>9</v>
      </c>
      <c r="C25" s="9" t="s">
        <v>10</v>
      </c>
      <c r="D25" s="10">
        <v>0</v>
      </c>
      <c r="E25" s="16"/>
      <c r="F25"/>
      <c r="G25"/>
      <c r="I25" s="51"/>
      <c r="J25" s="51"/>
      <c r="K25" s="51"/>
    </row>
    <row r="26" spans="1:12" s="15" customFormat="1" x14ac:dyDescent="0.25">
      <c r="A26" s="8"/>
      <c r="B26" s="8" t="s">
        <v>12</v>
      </c>
      <c r="C26" s="9" t="s">
        <v>51</v>
      </c>
      <c r="D26" s="10">
        <v>0</v>
      </c>
      <c r="E26" s="11">
        <f>(D26*1.97%)</f>
        <v>0</v>
      </c>
      <c r="F26"/>
      <c r="G26"/>
      <c r="H26"/>
      <c r="I26" s="56" t="s">
        <v>59</v>
      </c>
      <c r="J26" s="57"/>
      <c r="K26" s="58" t="s">
        <v>60</v>
      </c>
    </row>
    <row r="27" spans="1:12" s="15" customFormat="1" x14ac:dyDescent="0.25">
      <c r="A27" s="8"/>
      <c r="B27" s="8" t="s">
        <v>15</v>
      </c>
      <c r="C27" s="9" t="s">
        <v>71</v>
      </c>
      <c r="D27" s="30">
        <f>E39</f>
        <v>0</v>
      </c>
      <c r="E27" s="16"/>
      <c r="F27"/>
      <c r="G27"/>
      <c r="H27"/>
      <c r="I27" s="59" t="s">
        <v>61</v>
      </c>
      <c r="J27" s="60"/>
      <c r="K27" s="61" t="s">
        <v>62</v>
      </c>
    </row>
    <row r="28" spans="1:12" x14ac:dyDescent="0.25">
      <c r="A28" s="8"/>
      <c r="B28" s="8" t="s">
        <v>18</v>
      </c>
      <c r="C28" s="9" t="s">
        <v>19</v>
      </c>
      <c r="D28" s="10">
        <v>0</v>
      </c>
      <c r="E28" s="16"/>
      <c r="F28"/>
      <c r="I28" s="62"/>
      <c r="J28" s="63" t="s">
        <v>63</v>
      </c>
      <c r="K28" s="64" t="s">
        <v>64</v>
      </c>
    </row>
    <row r="29" spans="1:12" x14ac:dyDescent="0.25">
      <c r="A29" s="8"/>
      <c r="B29" s="8" t="s">
        <v>24</v>
      </c>
      <c r="C29" s="9" t="s">
        <v>25</v>
      </c>
      <c r="D29" s="10">
        <v>0</v>
      </c>
      <c r="E29" s="16"/>
      <c r="F29"/>
      <c r="I29" s="62" t="s">
        <v>65</v>
      </c>
      <c r="J29" s="65">
        <v>100000</v>
      </c>
      <c r="K29" s="71">
        <f>H18</f>
        <v>0</v>
      </c>
    </row>
    <row r="30" spans="1:12" ht="15" customHeight="1" x14ac:dyDescent="0.25">
      <c r="A30" s="8"/>
      <c r="B30" s="8" t="s">
        <v>28</v>
      </c>
      <c r="C30" s="9" t="s">
        <v>29</v>
      </c>
      <c r="D30" s="10">
        <v>0</v>
      </c>
      <c r="E30" s="16"/>
      <c r="F30"/>
      <c r="I30" s="62" t="s">
        <v>66</v>
      </c>
      <c r="J30" s="66">
        <v>2.18E-2</v>
      </c>
      <c r="K30" s="67">
        <v>0</v>
      </c>
    </row>
    <row r="31" spans="1:12" x14ac:dyDescent="0.25">
      <c r="A31" s="8"/>
      <c r="B31" s="8" t="s">
        <v>32</v>
      </c>
      <c r="C31" s="9" t="s">
        <v>33</v>
      </c>
      <c r="D31" s="10">
        <v>0</v>
      </c>
      <c r="E31" s="16"/>
      <c r="F31"/>
      <c r="I31" s="62" t="s">
        <v>67</v>
      </c>
      <c r="J31" s="65">
        <f>+J29/(1+J30)</f>
        <v>97866.510080250533</v>
      </c>
      <c r="K31" s="65">
        <f>+K29/(1+K30)</f>
        <v>0</v>
      </c>
    </row>
    <row r="32" spans="1:12" x14ac:dyDescent="0.25">
      <c r="A32" s="8"/>
      <c r="B32" s="8" t="s">
        <v>35</v>
      </c>
      <c r="C32" s="9" t="s">
        <v>36</v>
      </c>
      <c r="D32" s="10">
        <v>0</v>
      </c>
      <c r="E32" s="16"/>
      <c r="F32"/>
      <c r="I32" s="68" t="s">
        <v>68</v>
      </c>
      <c r="J32" s="69">
        <f>+J29-J31</f>
        <v>2133.4899197494669</v>
      </c>
      <c r="K32" s="75">
        <f>+K29-K31</f>
        <v>0</v>
      </c>
    </row>
    <row r="33" spans="1:11" x14ac:dyDescent="0.25">
      <c r="A33" s="8"/>
      <c r="B33" s="8" t="s">
        <v>39</v>
      </c>
      <c r="C33" s="44" t="s">
        <v>40</v>
      </c>
      <c r="D33" s="10">
        <v>0</v>
      </c>
      <c r="E33" s="16"/>
      <c r="F33"/>
      <c r="I33" s="70"/>
      <c r="J33" s="70"/>
      <c r="K33" s="75"/>
    </row>
    <row r="34" spans="1:11" x14ac:dyDescent="0.25">
      <c r="A34" s="8"/>
      <c r="B34" s="8" t="s">
        <v>42</v>
      </c>
      <c r="C34" s="9" t="s">
        <v>52</v>
      </c>
      <c r="D34" s="10">
        <v>0</v>
      </c>
      <c r="E34" s="16"/>
    </row>
    <row r="35" spans="1:11" x14ac:dyDescent="0.25">
      <c r="A35" s="8"/>
      <c r="B35" s="31"/>
      <c r="C35" s="32"/>
      <c r="D35" s="10">
        <v>0</v>
      </c>
      <c r="E35" s="16"/>
    </row>
    <row r="36" spans="1:11" x14ac:dyDescent="0.25">
      <c r="A36" s="8"/>
      <c r="B36" s="31"/>
      <c r="C36" s="32"/>
      <c r="D36" s="10">
        <v>0</v>
      </c>
      <c r="E36" s="16"/>
    </row>
    <row r="37" spans="1:11" x14ac:dyDescent="0.25">
      <c r="A37" s="8"/>
      <c r="B37" s="31"/>
      <c r="C37" s="32"/>
      <c r="D37" s="10">
        <v>0</v>
      </c>
      <c r="E37" s="16"/>
    </row>
    <row r="38" spans="1:11" x14ac:dyDescent="0.25">
      <c r="A38" s="33"/>
      <c r="B38" s="31"/>
      <c r="C38" s="34"/>
      <c r="D38" s="10">
        <v>0</v>
      </c>
      <c r="E38" s="16"/>
    </row>
    <row r="39" spans="1:11" ht="15.75" thickBot="1" x14ac:dyDescent="0.3">
      <c r="A39" s="16"/>
      <c r="B39" s="16"/>
      <c r="C39" s="35" t="s">
        <v>41</v>
      </c>
      <c r="D39" s="36">
        <f>SUM(D24:D38)</f>
        <v>0</v>
      </c>
      <c r="E39" s="11">
        <f>ROUNDUP(E24+E26,0)</f>
        <v>0</v>
      </c>
    </row>
    <row r="40" spans="1:11" x14ac:dyDescent="0.25">
      <c r="C40" s="37" t="s">
        <v>53</v>
      </c>
      <c r="D40" s="38">
        <f>D22+D39</f>
        <v>0</v>
      </c>
    </row>
    <row r="41" spans="1:11" ht="15.75" thickBot="1" x14ac:dyDescent="0.3">
      <c r="C41" s="39" t="s">
        <v>54</v>
      </c>
      <c r="D41" s="72">
        <f>H18</f>
        <v>0</v>
      </c>
    </row>
    <row r="42" spans="1:11" ht="15.75" thickBot="1" x14ac:dyDescent="0.3">
      <c r="C42" s="41" t="s">
        <v>55</v>
      </c>
      <c r="D42" s="42">
        <f>D40-D41</f>
        <v>0</v>
      </c>
    </row>
    <row r="44" spans="1:11" x14ac:dyDescent="0.25">
      <c r="E44" s="43"/>
    </row>
  </sheetData>
  <sheetProtection algorithmName="SHA-512" hashValue="P1iU+uiNDpFG60/A0YLqe/iZaiGLWtH3CX5FyIbXK3iFBGD4OWGWYbkRvCkQY7rZ5ZoleIWXfdqOno99ZzILsw==" saltValue="5xClWCGy3w38x2QXf8HURg==" spinCount="100000" sheet="1" objects="1" scenarios="1"/>
  <mergeCells count="9">
    <mergeCell ref="K32:K33"/>
    <mergeCell ref="F2:G3"/>
    <mergeCell ref="A5:C5"/>
    <mergeCell ref="F5:H5"/>
    <mergeCell ref="G20:H20"/>
    <mergeCell ref="G21:H21"/>
    <mergeCell ref="I7:I10"/>
    <mergeCell ref="J7:J10"/>
    <mergeCell ref="K7:K10"/>
  </mergeCells>
  <conditionalFormatting sqref="C42">
    <cfRule type="cellIs" dxfId="23" priority="11" operator="lessThan">
      <formula>-1</formula>
    </cfRule>
  </conditionalFormatting>
  <conditionalFormatting sqref="D42">
    <cfRule type="cellIs" dxfId="22" priority="9" operator="lessThan">
      <formula>-1</formula>
    </cfRule>
    <cfRule type="cellIs" dxfId="21" priority="10" operator="lessThan">
      <formula>-93550</formula>
    </cfRule>
  </conditionalFormatting>
  <conditionalFormatting sqref="B18:C21">
    <cfRule type="expression" dxfId="20" priority="8">
      <formula>AND(#REF!&gt;0, B18="Select One")</formula>
    </cfRule>
  </conditionalFormatting>
  <conditionalFormatting sqref="D10">
    <cfRule type="expression" dxfId="19" priority="5">
      <formula>AND(B10&gt;0, D10="Select One")</formula>
    </cfRule>
  </conditionalFormatting>
  <conditionalFormatting sqref="D10">
    <cfRule type="expression" dxfId="18" priority="6" stopIfTrue="1">
      <formula>AND($O10&gt;0,#REF!="")</formula>
    </cfRule>
  </conditionalFormatting>
  <conditionalFormatting sqref="D6">
    <cfRule type="expression" dxfId="17" priority="3">
      <formula>AND(B6&gt;0, D6="Select One")</formula>
    </cfRule>
  </conditionalFormatting>
  <conditionalFormatting sqref="D6">
    <cfRule type="expression" dxfId="16" priority="4" stopIfTrue="1">
      <formula>AND($O6&gt;0,#REF!="")</formula>
    </cfRule>
  </conditionalFormatting>
  <conditionalFormatting sqref="D5">
    <cfRule type="expression" dxfId="15" priority="1">
      <formula>AND(B5&gt;0, D5="Select One")</formula>
    </cfRule>
  </conditionalFormatting>
  <conditionalFormatting sqref="D5">
    <cfRule type="expression" dxfId="14" priority="2" stopIfTrue="1">
      <formula>AND($O5&gt;0,#REF!="")</formula>
    </cfRule>
  </conditionalFormatting>
  <conditionalFormatting sqref="C18:C21">
    <cfRule type="expression" dxfId="13" priority="12">
      <formula>AND(A19&gt;0, C18="")</formula>
    </cfRule>
  </conditionalFormatting>
  <conditionalFormatting sqref="B18:B21">
    <cfRule type="expression" dxfId="12" priority="14">
      <formula>AND(#REF!&gt;0, B18="")</formula>
    </cfRule>
  </conditionalFormatting>
  <hyperlinks>
    <hyperlink ref="F2" r:id="rId1" display="Expenditure Classification Handbook" xr:uid="{2EAA35B8-47CE-4C5F-8580-70505E4844F3}"/>
    <hyperlink ref="E5" r:id="rId2" display="https://www.macomptroller.org/fiscal-year-updates" xr:uid="{A62F2F8A-726C-4953-95C5-ACA8C7E19F40}"/>
    <hyperlink ref="F2:G3" r:id="rId3" display="Comptroller's Expenditure Classification Handbook" xr:uid="{70437A3D-71EB-4C02-BA16-E03E303482CB}"/>
  </hyperlinks>
  <pageMargins left="0.7" right="0.7" top="0.75" bottom="0.75" header="0.3" footer="0.3"/>
  <pageSetup orientation="portrait" horizontalDpi="1200" verticalDpi="1200" r:id="rId4"/>
  <ignoredErrors>
    <ignoredError sqref="I8:K10 I7:J7 I14:K17 I11:J11 I12:J12 I13:J13" formulaRange="1"/>
  </ignoredErrors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D128E-56B0-42AB-88FD-E15392CA0CF0}">
  <dimension ref="A1:L31"/>
  <sheetViews>
    <sheetView showGridLines="0" zoomScaleNormal="100" workbookViewId="0"/>
  </sheetViews>
  <sheetFormatPr defaultRowHeight="15" x14ac:dyDescent="0.25"/>
  <cols>
    <col min="1" max="2" width="6.42578125" customWidth="1"/>
    <col min="3" max="3" width="56.5703125" style="1" customWidth="1"/>
    <col min="4" max="4" width="12.85546875" bestFit="1" customWidth="1"/>
    <col min="5" max="5" width="16.5703125" customWidth="1"/>
    <col min="6" max="6" width="26.42578125" style="1" customWidth="1"/>
    <col min="7" max="7" width="29.7109375" customWidth="1"/>
    <col min="8" max="8" width="18.5703125" customWidth="1"/>
    <col min="9" max="11" width="18.5703125" hidden="1" customWidth="1"/>
    <col min="12" max="12" width="42.5703125" customWidth="1"/>
  </cols>
  <sheetData>
    <row r="1" spans="1:12" ht="15.75" thickBot="1" x14ac:dyDescent="0.3"/>
    <row r="2" spans="1:12" ht="15" customHeight="1" x14ac:dyDescent="0.25">
      <c r="F2" s="76" t="s">
        <v>0</v>
      </c>
      <c r="G2" s="77"/>
    </row>
    <row r="3" spans="1:12" ht="15.75" customHeight="1" thickBot="1" x14ac:dyDescent="0.3">
      <c r="F3" s="78"/>
      <c r="G3" s="79"/>
    </row>
    <row r="5" spans="1:12" ht="90" x14ac:dyDescent="0.25">
      <c r="A5" s="80" t="s">
        <v>1</v>
      </c>
      <c r="B5" s="81"/>
      <c r="C5" s="82"/>
      <c r="D5" s="2" t="s">
        <v>2</v>
      </c>
      <c r="E5" s="3" t="s">
        <v>74</v>
      </c>
      <c r="F5" s="83"/>
      <c r="G5" s="83"/>
      <c r="H5" s="83"/>
      <c r="I5" s="46" t="s">
        <v>56</v>
      </c>
      <c r="J5" s="46" t="s">
        <v>57</v>
      </c>
      <c r="K5" s="46" t="s">
        <v>58</v>
      </c>
      <c r="L5" s="4" t="s">
        <v>4</v>
      </c>
    </row>
    <row r="6" spans="1:12" s="7" customFormat="1" x14ac:dyDescent="0.25">
      <c r="A6" s="5"/>
      <c r="B6" s="5"/>
      <c r="C6" s="5"/>
      <c r="D6" s="6"/>
      <c r="E6" s="5"/>
      <c r="F6" s="74" t="s">
        <v>72</v>
      </c>
      <c r="G6" s="74" t="s">
        <v>73</v>
      </c>
      <c r="H6" s="74" t="s">
        <v>3</v>
      </c>
      <c r="I6" s="5"/>
      <c r="J6" s="5"/>
      <c r="K6" s="5"/>
      <c r="L6" s="5"/>
    </row>
    <row r="7" spans="1:12" s="15" customFormat="1" x14ac:dyDescent="0.25">
      <c r="A7" s="8">
        <v>2022</v>
      </c>
      <c r="B7" s="8" t="s">
        <v>5</v>
      </c>
      <c r="C7" s="9" t="s">
        <v>6</v>
      </c>
      <c r="D7" s="10">
        <v>0</v>
      </c>
      <c r="E7" s="11">
        <f>D7*1.97%</f>
        <v>0</v>
      </c>
      <c r="F7" s="12" t="s">
        <v>7</v>
      </c>
      <c r="G7" s="13" t="s">
        <v>8</v>
      </c>
      <c r="H7" s="73">
        <v>0</v>
      </c>
      <c r="I7" s="88">
        <f>SUM(H7:H10)</f>
        <v>0</v>
      </c>
      <c r="J7" s="88">
        <f>I7-K7</f>
        <v>0</v>
      </c>
      <c r="K7" s="88">
        <f>D7+D9</f>
        <v>0</v>
      </c>
      <c r="L7" s="14"/>
    </row>
    <row r="8" spans="1:12" s="15" customFormat="1" x14ac:dyDescent="0.25">
      <c r="A8" s="8"/>
      <c r="B8" s="8" t="s">
        <v>9</v>
      </c>
      <c r="C8" s="9" t="s">
        <v>10</v>
      </c>
      <c r="D8" s="10">
        <v>0</v>
      </c>
      <c r="E8" s="16"/>
      <c r="F8" s="12" t="s">
        <v>11</v>
      </c>
      <c r="G8" s="13" t="s">
        <v>8</v>
      </c>
      <c r="H8" s="73">
        <v>0</v>
      </c>
      <c r="I8" s="89"/>
      <c r="J8" s="89"/>
      <c r="K8" s="89"/>
      <c r="L8" s="14"/>
    </row>
    <row r="9" spans="1:12" s="15" customFormat="1" x14ac:dyDescent="0.25">
      <c r="A9" s="8"/>
      <c r="B9" s="8" t="s">
        <v>12</v>
      </c>
      <c r="C9" s="9" t="s">
        <v>13</v>
      </c>
      <c r="D9" s="10">
        <v>0</v>
      </c>
      <c r="E9" s="11">
        <f>(D9*1.97%)</f>
        <v>0</v>
      </c>
      <c r="F9" s="12" t="s">
        <v>14</v>
      </c>
      <c r="G9" s="13" t="s">
        <v>8</v>
      </c>
      <c r="H9" s="73">
        <v>0</v>
      </c>
      <c r="I9" s="89"/>
      <c r="J9" s="89"/>
      <c r="K9" s="89"/>
      <c r="L9" s="14"/>
    </row>
    <row r="10" spans="1:12" s="15" customFormat="1" x14ac:dyDescent="0.25">
      <c r="A10" s="8"/>
      <c r="B10" s="17" t="s">
        <v>15</v>
      </c>
      <c r="C10" s="9" t="s">
        <v>75</v>
      </c>
      <c r="D10" s="18">
        <f>E22</f>
        <v>0</v>
      </c>
      <c r="E10" s="16"/>
      <c r="F10" s="12" t="s">
        <v>16</v>
      </c>
      <c r="G10" s="13" t="s">
        <v>8</v>
      </c>
      <c r="H10" s="73">
        <v>0</v>
      </c>
      <c r="I10" s="90"/>
      <c r="J10" s="90"/>
      <c r="K10" s="90"/>
      <c r="L10" s="14"/>
    </row>
    <row r="11" spans="1:12" s="15" customFormat="1" x14ac:dyDescent="0.25">
      <c r="A11" s="8"/>
      <c r="B11" s="8" t="s">
        <v>18</v>
      </c>
      <c r="C11" s="9" t="s">
        <v>19</v>
      </c>
      <c r="D11" s="10">
        <v>0</v>
      </c>
      <c r="E11" s="16"/>
      <c r="F11" s="12" t="s">
        <v>17</v>
      </c>
      <c r="G11" s="13" t="s">
        <v>15</v>
      </c>
      <c r="H11" s="73">
        <v>0</v>
      </c>
      <c r="I11" s="55">
        <f>H11</f>
        <v>0</v>
      </c>
      <c r="J11" s="55">
        <f>K11-I11</f>
        <v>0</v>
      </c>
      <c r="K11" s="55">
        <f>D10</f>
        <v>0</v>
      </c>
      <c r="L11" s="14"/>
    </row>
    <row r="12" spans="1:12" s="15" customFormat="1" x14ac:dyDescent="0.25">
      <c r="A12" s="8"/>
      <c r="B12" s="8" t="s">
        <v>24</v>
      </c>
      <c r="C12" s="9" t="s">
        <v>25</v>
      </c>
      <c r="D12" s="10">
        <v>0</v>
      </c>
      <c r="E12" s="16"/>
      <c r="F12" s="12" t="s">
        <v>20</v>
      </c>
      <c r="G12" s="13" t="s">
        <v>21</v>
      </c>
      <c r="H12" s="73">
        <v>0</v>
      </c>
      <c r="I12" s="55">
        <f t="shared" ref="I12:I17" si="0">H12</f>
        <v>0</v>
      </c>
      <c r="J12" s="55">
        <f t="shared" ref="J12:J17" si="1">K12-I12</f>
        <v>0</v>
      </c>
      <c r="K12" s="55">
        <f>D12+D14+D15</f>
        <v>0</v>
      </c>
      <c r="L12" s="14"/>
    </row>
    <row r="13" spans="1:12" s="15" customFormat="1" x14ac:dyDescent="0.25">
      <c r="A13" s="8"/>
      <c r="B13" s="8" t="s">
        <v>28</v>
      </c>
      <c r="C13" s="9" t="s">
        <v>29</v>
      </c>
      <c r="D13" s="10">
        <v>0</v>
      </c>
      <c r="E13" s="16"/>
      <c r="F13" s="19" t="s">
        <v>22</v>
      </c>
      <c r="G13" s="13" t="s">
        <v>23</v>
      </c>
      <c r="H13" s="73">
        <v>0</v>
      </c>
      <c r="I13" s="55">
        <f t="shared" si="0"/>
        <v>0</v>
      </c>
      <c r="J13" s="55">
        <f t="shared" si="1"/>
        <v>0</v>
      </c>
      <c r="K13" s="55">
        <f>D11+D12+D17</f>
        <v>0</v>
      </c>
      <c r="L13" s="14"/>
    </row>
    <row r="14" spans="1:12" s="15" customFormat="1" x14ac:dyDescent="0.25">
      <c r="A14" s="8"/>
      <c r="B14" s="8" t="s">
        <v>32</v>
      </c>
      <c r="C14" s="9" t="s">
        <v>33</v>
      </c>
      <c r="D14" s="10">
        <v>0</v>
      </c>
      <c r="E14" s="16"/>
      <c r="F14" s="12" t="s">
        <v>26</v>
      </c>
      <c r="G14" s="13" t="s">
        <v>27</v>
      </c>
      <c r="H14" s="73">
        <v>0</v>
      </c>
      <c r="I14" s="55">
        <f t="shared" si="0"/>
        <v>0</v>
      </c>
      <c r="J14" s="55">
        <f t="shared" si="1"/>
        <v>0</v>
      </c>
      <c r="K14" s="55">
        <f>D8</f>
        <v>0</v>
      </c>
      <c r="L14" s="14"/>
    </row>
    <row r="15" spans="1:12" s="15" customFormat="1" x14ac:dyDescent="0.25">
      <c r="A15" s="8"/>
      <c r="B15" s="8" t="s">
        <v>35</v>
      </c>
      <c r="C15" s="9" t="s">
        <v>36</v>
      </c>
      <c r="D15" s="10">
        <v>0</v>
      </c>
      <c r="E15" s="16"/>
      <c r="F15" s="12" t="s">
        <v>30</v>
      </c>
      <c r="G15" s="13" t="s">
        <v>31</v>
      </c>
      <c r="H15" s="73">
        <v>0</v>
      </c>
      <c r="I15" s="55">
        <f t="shared" si="0"/>
        <v>0</v>
      </c>
      <c r="J15" s="55">
        <f t="shared" si="1"/>
        <v>0</v>
      </c>
      <c r="K15" s="55"/>
      <c r="L15" s="14"/>
    </row>
    <row r="16" spans="1:12" s="15" customFormat="1" x14ac:dyDescent="0.25">
      <c r="A16" s="8"/>
      <c r="B16" s="8" t="s">
        <v>39</v>
      </c>
      <c r="C16" s="44" t="s">
        <v>40</v>
      </c>
      <c r="D16" s="10">
        <v>0</v>
      </c>
      <c r="E16" s="16"/>
      <c r="F16" s="12" t="s">
        <v>34</v>
      </c>
      <c r="G16" s="13" t="s">
        <v>18</v>
      </c>
      <c r="H16" s="73">
        <v>0</v>
      </c>
      <c r="I16" s="55">
        <f t="shared" si="0"/>
        <v>0</v>
      </c>
      <c r="J16" s="55">
        <f t="shared" si="1"/>
        <v>0</v>
      </c>
      <c r="K16" s="55"/>
      <c r="L16" s="14"/>
    </row>
    <row r="17" spans="1:12" s="15" customFormat="1" x14ac:dyDescent="0.25">
      <c r="A17" s="8"/>
      <c r="B17" s="8" t="s">
        <v>42</v>
      </c>
      <c r="C17" s="9" t="s">
        <v>43</v>
      </c>
      <c r="D17" s="10">
        <v>0</v>
      </c>
      <c r="E17" s="16"/>
      <c r="F17" s="12" t="s">
        <v>37</v>
      </c>
      <c r="G17" s="13" t="s">
        <v>38</v>
      </c>
      <c r="H17" s="73">
        <v>0</v>
      </c>
      <c r="I17" s="55">
        <f t="shared" si="0"/>
        <v>0</v>
      </c>
      <c r="J17" s="55">
        <f t="shared" si="1"/>
        <v>0</v>
      </c>
      <c r="K17" s="55"/>
      <c r="L17" s="14"/>
    </row>
    <row r="18" spans="1:12" s="15" customFormat="1" x14ac:dyDescent="0.25">
      <c r="A18" s="8"/>
      <c r="B18" s="22"/>
      <c r="C18" s="22"/>
      <c r="D18" s="10">
        <v>0</v>
      </c>
      <c r="E18" s="16"/>
      <c r="F18" s="16"/>
      <c r="G18" s="20" t="s">
        <v>41</v>
      </c>
      <c r="H18" s="11">
        <f>SUM(H7:H17)</f>
        <v>0</v>
      </c>
      <c r="I18" s="11">
        <f>SUM(I7:I17)</f>
        <v>0</v>
      </c>
      <c r="J18" s="11">
        <f t="shared" ref="J18:K18" si="2">SUM(J7:J17)</f>
        <v>0</v>
      </c>
      <c r="K18" s="11">
        <f t="shared" si="2"/>
        <v>0</v>
      </c>
      <c r="L18" s="16"/>
    </row>
    <row r="19" spans="1:12" s="15" customFormat="1" ht="15.75" thickBot="1" x14ac:dyDescent="0.3">
      <c r="A19" s="8"/>
      <c r="B19" s="22"/>
      <c r="C19" s="22"/>
      <c r="D19" s="10">
        <v>0</v>
      </c>
      <c r="E19" s="16"/>
      <c r="F19" s="21"/>
    </row>
    <row r="20" spans="1:12" s="15" customFormat="1" ht="15.75" thickBot="1" x14ac:dyDescent="0.3">
      <c r="A20" s="8"/>
      <c r="B20" s="22"/>
      <c r="C20" s="22"/>
      <c r="D20" s="10">
        <v>0</v>
      </c>
      <c r="E20" s="16"/>
      <c r="F20" s="23" t="s">
        <v>44</v>
      </c>
      <c r="G20" s="84" t="s">
        <v>45</v>
      </c>
      <c r="H20" s="85"/>
      <c r="I20" s="53"/>
      <c r="J20" s="53"/>
      <c r="K20" s="53"/>
    </row>
    <row r="21" spans="1:12" s="15" customFormat="1" x14ac:dyDescent="0.25">
      <c r="A21" s="8"/>
      <c r="B21" s="22"/>
      <c r="C21" s="22"/>
      <c r="D21" s="10">
        <v>0</v>
      </c>
      <c r="E21" s="16"/>
      <c r="F21" s="24" t="s">
        <v>46</v>
      </c>
      <c r="G21" s="86" t="s">
        <v>47</v>
      </c>
      <c r="H21" s="87"/>
      <c r="I21" s="54"/>
      <c r="J21" s="54"/>
      <c r="K21" s="54"/>
    </row>
    <row r="22" spans="1:12" s="15" customFormat="1" ht="15.75" thickBot="1" x14ac:dyDescent="0.3">
      <c r="A22" s="8"/>
      <c r="B22" s="8"/>
      <c r="C22" s="9" t="s">
        <v>41</v>
      </c>
      <c r="D22" s="28">
        <f>SUM(D7:D21)</f>
        <v>0</v>
      </c>
      <c r="E22" s="11">
        <f>ROUNDUP(E7+E9,0)</f>
        <v>0</v>
      </c>
      <c r="F22" s="24" t="s">
        <v>48</v>
      </c>
      <c r="G22" s="25" t="s">
        <v>49</v>
      </c>
      <c r="H22" s="26"/>
      <c r="I22" s="54"/>
      <c r="J22" s="54"/>
      <c r="K22" s="54"/>
    </row>
    <row r="23" spans="1:12" s="15" customFormat="1" ht="15.75" thickBot="1" x14ac:dyDescent="0.3">
      <c r="A23" s="16"/>
      <c r="B23" s="16"/>
      <c r="C23" s="16"/>
      <c r="D23" s="16"/>
      <c r="E23" s="16"/>
      <c r="F23" s="27" t="s">
        <v>50</v>
      </c>
      <c r="G23"/>
      <c r="H23"/>
      <c r="I23" s="56" t="s">
        <v>59</v>
      </c>
      <c r="J23" s="57"/>
      <c r="K23" s="58" t="s">
        <v>60</v>
      </c>
    </row>
    <row r="24" spans="1:12" s="15" customFormat="1" x14ac:dyDescent="0.25">
      <c r="A24"/>
      <c r="B24"/>
      <c r="C24" s="37" t="s">
        <v>53</v>
      </c>
      <c r="D24" s="38">
        <f>D22</f>
        <v>0</v>
      </c>
      <c r="E24"/>
      <c r="G24" s="1"/>
      <c r="H24" s="1"/>
      <c r="I24" s="59" t="s">
        <v>61</v>
      </c>
      <c r="J24" s="60"/>
      <c r="K24" s="61" t="s">
        <v>62</v>
      </c>
    </row>
    <row r="25" spans="1:12" s="15" customFormat="1" ht="15.75" thickBot="1" x14ac:dyDescent="0.3">
      <c r="A25"/>
      <c r="B25"/>
      <c r="C25" s="39" t="s">
        <v>54</v>
      </c>
      <c r="D25" s="40">
        <f>H18</f>
        <v>0</v>
      </c>
      <c r="E25"/>
      <c r="F25"/>
      <c r="G25"/>
      <c r="H25"/>
      <c r="I25" s="62"/>
      <c r="J25" s="63" t="s">
        <v>63</v>
      </c>
      <c r="K25" s="64" t="s">
        <v>64</v>
      </c>
      <c r="L25"/>
    </row>
    <row r="26" spans="1:12" ht="15.75" thickBot="1" x14ac:dyDescent="0.3">
      <c r="C26" s="41" t="s">
        <v>55</v>
      </c>
      <c r="D26" s="42">
        <f>D24-D25</f>
        <v>0</v>
      </c>
      <c r="I26" s="62" t="s">
        <v>65</v>
      </c>
      <c r="J26" s="65">
        <v>100000</v>
      </c>
      <c r="K26" s="71">
        <f>H18</f>
        <v>0</v>
      </c>
    </row>
    <row r="27" spans="1:12" x14ac:dyDescent="0.25">
      <c r="I27" s="62" t="s">
        <v>66</v>
      </c>
      <c r="J27" s="66">
        <v>2.18E-2</v>
      </c>
      <c r="K27" s="67">
        <v>0</v>
      </c>
    </row>
    <row r="28" spans="1:12" x14ac:dyDescent="0.25">
      <c r="E28" s="43"/>
      <c r="I28" s="62" t="s">
        <v>67</v>
      </c>
      <c r="J28" s="65">
        <f>+J26/(1+J27)</f>
        <v>97866.510080250533</v>
      </c>
      <c r="K28" s="65">
        <f>+K26/(1+K27)</f>
        <v>0</v>
      </c>
    </row>
    <row r="29" spans="1:12" x14ac:dyDescent="0.25">
      <c r="I29" s="68" t="s">
        <v>68</v>
      </c>
      <c r="J29" s="69">
        <f>+J26-J28</f>
        <v>2133.4899197494669</v>
      </c>
      <c r="K29" s="75">
        <f>+K26-K28</f>
        <v>0</v>
      </c>
    </row>
    <row r="30" spans="1:12" x14ac:dyDescent="0.25">
      <c r="I30" s="70"/>
      <c r="J30" s="70"/>
      <c r="K30" s="75"/>
    </row>
    <row r="31" spans="1:12" ht="45" customHeight="1" x14ac:dyDescent="0.25"/>
  </sheetData>
  <sheetProtection algorithmName="SHA-512" hashValue="EWXRh0eMUKsbqOIayr5bmtMVH7AuyO0hwNPZXPovgDwE8Hk4a8Qz1V4UJuPiCqcW3Y89xmDljzB6NiK+BkzIcw==" saltValue="Ylp4mjeWN1FWXIrA7XYYqQ==" spinCount="100000" sheet="1" objects="1" scenarios="1"/>
  <mergeCells count="9">
    <mergeCell ref="F2:G3"/>
    <mergeCell ref="A5:C5"/>
    <mergeCell ref="F5:H5"/>
    <mergeCell ref="K29:K30"/>
    <mergeCell ref="G20:H20"/>
    <mergeCell ref="G21:H21"/>
    <mergeCell ref="I7:I10"/>
    <mergeCell ref="J7:J10"/>
    <mergeCell ref="K7:K10"/>
  </mergeCells>
  <conditionalFormatting sqref="C26">
    <cfRule type="cellIs" dxfId="11" priority="12" operator="lessThan">
      <formula>-1</formula>
    </cfRule>
  </conditionalFormatting>
  <conditionalFormatting sqref="D26">
    <cfRule type="cellIs" dxfId="10" priority="10" operator="lessThan">
      <formula>-1</formula>
    </cfRule>
    <cfRule type="cellIs" dxfId="9" priority="11" operator="lessThan">
      <formula>-93550</formula>
    </cfRule>
  </conditionalFormatting>
  <conditionalFormatting sqref="B18:C21">
    <cfRule type="expression" dxfId="8" priority="9">
      <formula>AND(#REF!&gt;0, B18="Select One")</formula>
    </cfRule>
  </conditionalFormatting>
  <conditionalFormatting sqref="D10">
    <cfRule type="expression" dxfId="7" priority="6">
      <formula>AND(B10&gt;0, D10="Select One")</formula>
    </cfRule>
  </conditionalFormatting>
  <conditionalFormatting sqref="D10">
    <cfRule type="expression" dxfId="6" priority="7" stopIfTrue="1">
      <formula>AND($O10&gt;0,#REF!="")</formula>
    </cfRule>
  </conditionalFormatting>
  <conditionalFormatting sqref="D6">
    <cfRule type="expression" dxfId="5" priority="4">
      <formula>AND(B6&gt;0, D6="Select One")</formula>
    </cfRule>
  </conditionalFormatting>
  <conditionalFormatting sqref="D6">
    <cfRule type="expression" dxfId="4" priority="5" stopIfTrue="1">
      <formula>AND($O6&gt;0,#REF!="")</formula>
    </cfRule>
  </conditionalFormatting>
  <conditionalFormatting sqref="D5">
    <cfRule type="expression" dxfId="3" priority="2">
      <formula>AND(B5&gt;0, D5="Select One")</formula>
    </cfRule>
  </conditionalFormatting>
  <conditionalFormatting sqref="D5">
    <cfRule type="expression" dxfId="2" priority="3" stopIfTrue="1">
      <formula>AND($O5&gt;0,#REF!="")</formula>
    </cfRule>
  </conditionalFormatting>
  <conditionalFormatting sqref="C18:C21">
    <cfRule type="expression" dxfId="1" priority="16">
      <formula>AND(A19&gt;0, C18="")</formula>
    </cfRule>
  </conditionalFormatting>
  <conditionalFormatting sqref="B18:B21">
    <cfRule type="expression" dxfId="0" priority="18">
      <formula>AND(#REF!&gt;0, B18="")</formula>
    </cfRule>
  </conditionalFormatting>
  <hyperlinks>
    <hyperlink ref="E5" r:id="rId1" display="https://www.macomptroller.org/fiscal-year-updates" xr:uid="{F2A1D4BA-33B8-455B-AB7A-2A21A867B9A1}"/>
    <hyperlink ref="F2" r:id="rId2" display="Expenditure Classification Handbook" xr:uid="{5686A38C-7AD8-4CA4-82F4-109C8B5EB133}"/>
    <hyperlink ref="F2:G3" r:id="rId3" display="Comptroller's Expenditure Classification Handbook" xr:uid="{B203AADB-D8E9-4AAB-A017-F8E08BF7C48D}"/>
  </hyperlinks>
  <pageMargins left="0.7" right="0.7" top="0.75" bottom="0.75" header="0.3" footer="0.3"/>
  <pageSetup orientation="portrait" r:id="rId4"/>
  <drawing r:id="rId5"/>
  <legacy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1a175f6fd76af162c8631baf02b0c7de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18e3a758e1be3a571da4157f53c3d381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description="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DESE-231-72940</_dlc_DocId>
    <_dlc_DocIdUrl xmlns="733efe1c-5bbe-4968-87dc-d400e65c879f">
      <Url>https://sharepoint.doemass.org/ese/webteam/cps/_layouts/DocIdRedir.aspx?ID=DESE-231-72940</Url>
      <Description>DESE-231-72940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Props1.xml><?xml version="1.0" encoding="utf-8"?>
<ds:datastoreItem xmlns:ds="http://schemas.openxmlformats.org/officeDocument/2006/customXml" ds:itemID="{63AF58AE-B9C2-4AE5-984F-7D771924A08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D6739B9-A309-404E-A168-FF9479CA77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EDB977-446F-4DD0-87EF-89FF15B6C75F}">
  <ds:schemaRefs>
    <ds:schemaRef ds:uri="http://purl.org/dc/terms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elements/1.1/"/>
    <ds:schemaRef ds:uri="0a4e05da-b9bc-4326-ad73-01ef31b95567"/>
    <ds:schemaRef ds:uri="733efe1c-5bbe-4968-87dc-d400e65c879f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63C59DC4-4CE1-4662-AF68-F80BEFA041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Federal Grant ISA Crosswalk</vt:lpstr>
      <vt:lpstr>State Grant ISA Crosswalk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ISA Crosswalk Federal &amp; State — State Agencies &amp; Correctional Facilities</dc:title>
  <dc:creator>DESE</dc:creator>
  <cp:lastModifiedBy>Zou, Dong (EOE)</cp:lastModifiedBy>
  <dcterms:created xsi:type="dcterms:W3CDTF">2019-05-09T17:49:58Z</dcterms:created>
  <dcterms:modified xsi:type="dcterms:W3CDTF">2021-08-11T20:14:58Z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Aug 11 2021</vt:lpwstr>
  </property>
</Properties>
</file>