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4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dzou\Desktop\2024-05\SCTASK0546979\"/>
    </mc:Choice>
  </mc:AlternateContent>
  <xr:revisionPtr revIDLastSave="0" documentId="13_ncr:1_{7D49B50A-B274-4E78-A284-F56D89390696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ELA" sheetId="2" r:id="rId1"/>
    <sheet name="Math" sheetId="12" r:id="rId2"/>
    <sheet name="Science" sheetId="13" r:id="rId3"/>
    <sheet name="Summary" sheetId="9" r:id="rId4"/>
    <sheet name="Other" sheetId="14" r:id="rId5"/>
  </sheets>
  <definedNames>
    <definedName name="math1">Math!$B$3:$H$12</definedName>
    <definedName name="math2">Math!$J$3:$K$12</definedName>
    <definedName name="math3">Math!$B$15:$H$24</definedName>
    <definedName name="math4">Math!$J$15:$K$24</definedName>
    <definedName name="read1">ELA!$B$3:$H$12</definedName>
    <definedName name="read2">ELA!$J$3:$K$12</definedName>
    <definedName name="read3">ELA!$B$15:$H$24</definedName>
    <definedName name="read4">ELA!$J$15:$K$24</definedName>
    <definedName name="yrlist" localSheetId="1">OFFSET(Math!$W$124,Math!$V$123,0,Math!$W$123,1)</definedName>
    <definedName name="yrlist" localSheetId="4">OFFSET(Other!$AA$124,Other!$Z$123,0,Other!$AA$123,1)</definedName>
    <definedName name="yrlist" localSheetId="2">OFFSET(Science!$W$124,Science!$V$123,0,Science!$W$123,1)</definedName>
    <definedName name="yrlist">OFFSET(ELA!$W$124,ELA!$V$123,0,ELA!$W$123,1)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2" l="1"/>
  <c r="A41" i="2"/>
  <c r="C68" i="12"/>
  <c r="D68" i="12"/>
  <c r="E68" i="12"/>
  <c r="F68" i="12"/>
  <c r="G68" i="12"/>
  <c r="H68" i="12"/>
  <c r="J68" i="12"/>
  <c r="K68" i="12"/>
  <c r="B68" i="12"/>
  <c r="C68" i="2"/>
  <c r="D68" i="2"/>
  <c r="E68" i="2"/>
  <c r="F68" i="2"/>
  <c r="G68" i="2"/>
  <c r="H68" i="2"/>
  <c r="J68" i="2"/>
  <c r="K68" i="2"/>
  <c r="B68" i="2"/>
  <c r="I68" i="12" l="1"/>
  <c r="D69" i="12" s="1"/>
  <c r="D82" i="12" s="1"/>
  <c r="I68" i="2"/>
  <c r="E69" i="2" s="1"/>
  <c r="M68" i="14"/>
  <c r="M71" i="14" s="1"/>
  <c r="L68" i="14"/>
  <c r="L71" i="14" s="1"/>
  <c r="L74" i="14" s="1"/>
  <c r="K68" i="14"/>
  <c r="K71" i="14" s="1"/>
  <c r="K74" i="14" s="1"/>
  <c r="J68" i="14"/>
  <c r="C68" i="14"/>
  <c r="C71" i="14" s="1"/>
  <c r="D68" i="14"/>
  <c r="D71" i="14" s="1"/>
  <c r="E68" i="14"/>
  <c r="E71" i="14" s="1"/>
  <c r="F68" i="14"/>
  <c r="G68" i="14"/>
  <c r="H68" i="14"/>
  <c r="H71" i="14" s="1"/>
  <c r="B68" i="14"/>
  <c r="C66" i="14"/>
  <c r="C65" i="14"/>
  <c r="C63" i="13"/>
  <c r="C62" i="13"/>
  <c r="C63" i="12"/>
  <c r="C62" i="12"/>
  <c r="C63" i="2"/>
  <c r="C62" i="2"/>
  <c r="H69" i="12" l="1"/>
  <c r="H82" i="12" s="1"/>
  <c r="I69" i="12"/>
  <c r="F69" i="12"/>
  <c r="F82" i="12" s="1"/>
  <c r="J69" i="12"/>
  <c r="J82" i="12" s="1"/>
  <c r="B69" i="12"/>
  <c r="B82" i="12" s="1"/>
  <c r="C69" i="12"/>
  <c r="C82" i="12" s="1"/>
  <c r="E69" i="12"/>
  <c r="E82" i="12" s="1"/>
  <c r="K69" i="12"/>
  <c r="K83" i="12" s="1"/>
  <c r="G69" i="12"/>
  <c r="G82" i="12" s="1"/>
  <c r="D83" i="12"/>
  <c r="M74" i="14"/>
  <c r="J71" i="14"/>
  <c r="J74" i="14" s="1"/>
  <c r="E74" i="14"/>
  <c r="F71" i="14"/>
  <c r="H74" i="14"/>
  <c r="C74" i="14"/>
  <c r="D74" i="14"/>
  <c r="G71" i="14"/>
  <c r="B71" i="14"/>
  <c r="E82" i="2"/>
  <c r="E83" i="2"/>
  <c r="K69" i="2"/>
  <c r="H69" i="2"/>
  <c r="I69" i="2"/>
  <c r="J69" i="2"/>
  <c r="B69" i="2"/>
  <c r="F69" i="2"/>
  <c r="D69" i="2"/>
  <c r="G69" i="2"/>
  <c r="C69" i="2"/>
  <c r="I24" i="2"/>
  <c r="I23" i="2"/>
  <c r="I22" i="2"/>
  <c r="I21" i="2"/>
  <c r="I20" i="2"/>
  <c r="I19" i="2"/>
  <c r="I18" i="2"/>
  <c r="I17" i="2"/>
  <c r="I16" i="2"/>
  <c r="I15" i="2"/>
  <c r="K13" i="2"/>
  <c r="J13" i="2"/>
  <c r="H13" i="2"/>
  <c r="G13" i="2"/>
  <c r="F13" i="2"/>
  <c r="E13" i="2"/>
  <c r="D13" i="2"/>
  <c r="C13" i="2"/>
  <c r="B13" i="2"/>
  <c r="I12" i="2"/>
  <c r="I11" i="2"/>
  <c r="I10" i="2"/>
  <c r="I9" i="2"/>
  <c r="I8" i="2"/>
  <c r="I7" i="2"/>
  <c r="I6" i="2"/>
  <c r="I5" i="2"/>
  <c r="I4" i="2"/>
  <c r="I3" i="2"/>
  <c r="F83" i="12" l="1"/>
  <c r="J83" i="12"/>
  <c r="C83" i="12"/>
  <c r="B83" i="12"/>
  <c r="K82" i="12"/>
  <c r="E83" i="12"/>
  <c r="H83" i="12"/>
  <c r="G83" i="12"/>
  <c r="G74" i="14"/>
  <c r="F74" i="14"/>
  <c r="I71" i="14"/>
  <c r="F72" i="14" s="1"/>
  <c r="B74" i="14"/>
  <c r="F82" i="2"/>
  <c r="F83" i="2"/>
  <c r="H82" i="2"/>
  <c r="H83" i="2"/>
  <c r="B82" i="2"/>
  <c r="B83" i="2"/>
  <c r="J82" i="2"/>
  <c r="J83" i="2"/>
  <c r="C82" i="2"/>
  <c r="C83" i="2"/>
  <c r="K82" i="2"/>
  <c r="K83" i="2"/>
  <c r="G82" i="2"/>
  <c r="G83" i="2"/>
  <c r="D82" i="2"/>
  <c r="D83" i="2"/>
  <c r="I13" i="2"/>
  <c r="B72" i="14" l="1"/>
  <c r="G72" i="14"/>
  <c r="G85" i="14" s="1"/>
  <c r="F85" i="14"/>
  <c r="F86" i="14"/>
  <c r="G86" i="14"/>
  <c r="I74" i="14"/>
  <c r="I72" i="14"/>
  <c r="J72" i="14"/>
  <c r="M72" i="14"/>
  <c r="L72" i="14"/>
  <c r="K72" i="14"/>
  <c r="H72" i="14"/>
  <c r="C72" i="14"/>
  <c r="E72" i="14"/>
  <c r="D72" i="14"/>
  <c r="AD133" i="14"/>
  <c r="AB133" i="14" a="1"/>
  <c r="AB133" i="14" s="1"/>
  <c r="AD132" i="14"/>
  <c r="AB132" i="14" a="1"/>
  <c r="AB132" i="14" s="1"/>
  <c r="AD131" i="14"/>
  <c r="AB131" i="14" a="1"/>
  <c r="AB131" i="14" s="1"/>
  <c r="AD130" i="14"/>
  <c r="AB130" i="14" a="1"/>
  <c r="AB130" i="14" s="1"/>
  <c r="AD129" i="14"/>
  <c r="AB129" i="14" a="1"/>
  <c r="AB129" i="14" s="1"/>
  <c r="AD128" i="14"/>
  <c r="AB128" i="14" a="1"/>
  <c r="AB128" i="14" s="1"/>
  <c r="AD127" i="14"/>
  <c r="AB127" i="14" a="1"/>
  <c r="AB127" i="14" s="1"/>
  <c r="AD126" i="14"/>
  <c r="AB126" i="14" a="1"/>
  <c r="AB126" i="14" s="1"/>
  <c r="AD125" i="14"/>
  <c r="AB125" i="14" a="1"/>
  <c r="AB125" i="14" s="1"/>
  <c r="AD124" i="14"/>
  <c r="AB124" i="14" a="1"/>
  <c r="AB124" i="14" s="1"/>
  <c r="X133" i="12" a="1"/>
  <c r="X133" i="12" s="1"/>
  <c r="X132" i="12" a="1"/>
  <c r="X132" i="12" s="1"/>
  <c r="X131" i="12" a="1"/>
  <c r="X131" i="12" s="1"/>
  <c r="X130" i="12" a="1"/>
  <c r="X130" i="12" s="1"/>
  <c r="X129" i="12" a="1"/>
  <c r="X129" i="12" s="1"/>
  <c r="Z128" i="12"/>
  <c r="X128" i="12" a="1"/>
  <c r="X128" i="12" s="1"/>
  <c r="Z127" i="12"/>
  <c r="X127" i="12" a="1"/>
  <c r="X127" i="12" s="1"/>
  <c r="Z126" i="12"/>
  <c r="X126" i="12" a="1"/>
  <c r="X126" i="12" s="1"/>
  <c r="Z125" i="12"/>
  <c r="X125" i="12" a="1"/>
  <c r="X125" i="12" s="1"/>
  <c r="Z124" i="12"/>
  <c r="X124" i="12" a="1"/>
  <c r="X124" i="12" s="1"/>
  <c r="X133" i="2" a="1"/>
  <c r="X133" i="2" s="1"/>
  <c r="X132" i="2" a="1"/>
  <c r="X132" i="2" s="1"/>
  <c r="X131" i="2" a="1"/>
  <c r="X131" i="2" s="1"/>
  <c r="X130" i="2" a="1"/>
  <c r="X130" i="2" s="1"/>
  <c r="Z133" i="13"/>
  <c r="X133" i="13" a="1"/>
  <c r="X133" i="13" s="1"/>
  <c r="Z132" i="13"/>
  <c r="X132" i="13" a="1"/>
  <c r="X132" i="13" s="1"/>
  <c r="Z131" i="13"/>
  <c r="X131" i="13" a="1"/>
  <c r="X131" i="13" s="1"/>
  <c r="Z130" i="13"/>
  <c r="X130" i="13" a="1"/>
  <c r="X130" i="13" s="1"/>
  <c r="A44" i="14"/>
  <c r="A43" i="14"/>
  <c r="A41" i="12"/>
  <c r="A40" i="12"/>
  <c r="A40" i="2"/>
  <c r="A41" i="13"/>
  <c r="A40" i="13"/>
  <c r="O104" i="14"/>
  <c r="N104" i="14"/>
  <c r="M104" i="14"/>
  <c r="L104" i="14"/>
  <c r="K104" i="14"/>
  <c r="J104" i="14"/>
  <c r="H104" i="14"/>
  <c r="G104" i="14"/>
  <c r="F104" i="14"/>
  <c r="E104" i="14"/>
  <c r="D104" i="14"/>
  <c r="C104" i="14"/>
  <c r="B104" i="14"/>
  <c r="O103" i="14"/>
  <c r="N103" i="14"/>
  <c r="M103" i="14"/>
  <c r="L103" i="14"/>
  <c r="K103" i="14"/>
  <c r="J103" i="14"/>
  <c r="H103" i="14"/>
  <c r="G103" i="14"/>
  <c r="F103" i="14"/>
  <c r="E103" i="14"/>
  <c r="D103" i="14"/>
  <c r="C103" i="14"/>
  <c r="B103" i="14"/>
  <c r="O67" i="14"/>
  <c r="N67" i="14"/>
  <c r="M67" i="14"/>
  <c r="L67" i="14"/>
  <c r="K67" i="14"/>
  <c r="J67" i="14"/>
  <c r="H67" i="14"/>
  <c r="G67" i="14"/>
  <c r="F67" i="14"/>
  <c r="E67" i="14"/>
  <c r="D67" i="14"/>
  <c r="C67" i="14"/>
  <c r="B67" i="14"/>
  <c r="O28" i="14"/>
  <c r="N28" i="14"/>
  <c r="M28" i="14"/>
  <c r="L28" i="14"/>
  <c r="K28" i="14"/>
  <c r="J28" i="14"/>
  <c r="H28" i="14"/>
  <c r="G28" i="14"/>
  <c r="F28" i="14"/>
  <c r="E28" i="14"/>
  <c r="D28" i="14"/>
  <c r="C28" i="14"/>
  <c r="B28" i="14"/>
  <c r="I27" i="14"/>
  <c r="I26" i="14"/>
  <c r="I25" i="14"/>
  <c r="I24" i="14"/>
  <c r="I23" i="14"/>
  <c r="I22" i="14"/>
  <c r="I21" i="14"/>
  <c r="I20" i="14"/>
  <c r="I19" i="14"/>
  <c r="I18" i="14"/>
  <c r="O16" i="14"/>
  <c r="N16" i="14"/>
  <c r="M16" i="14"/>
  <c r="L16" i="14"/>
  <c r="K16" i="14"/>
  <c r="J16" i="14"/>
  <c r="H16" i="14"/>
  <c r="G16" i="14"/>
  <c r="F16" i="14"/>
  <c r="E16" i="14"/>
  <c r="D16" i="14"/>
  <c r="C16" i="14"/>
  <c r="B16" i="14"/>
  <c r="I15" i="14"/>
  <c r="D58" i="14" s="1"/>
  <c r="I14" i="14"/>
  <c r="K57" i="14" s="1"/>
  <c r="I13" i="14"/>
  <c r="J56" i="14" s="1"/>
  <c r="I12" i="14"/>
  <c r="K55" i="14" s="1"/>
  <c r="I11" i="14"/>
  <c r="I54" i="14" s="1"/>
  <c r="I10" i="14"/>
  <c r="L53" i="14" s="1"/>
  <c r="I9" i="14"/>
  <c r="M52" i="14" s="1"/>
  <c r="I8" i="14"/>
  <c r="O51" i="14" s="1"/>
  <c r="I7" i="14"/>
  <c r="I50" i="14" s="1"/>
  <c r="I6" i="14"/>
  <c r="B49" i="14" s="1"/>
  <c r="K64" i="13"/>
  <c r="J64" i="13"/>
  <c r="H64" i="13"/>
  <c r="G64" i="13"/>
  <c r="F64" i="13"/>
  <c r="E64" i="13"/>
  <c r="D64" i="13"/>
  <c r="C64" i="13"/>
  <c r="B64" i="13"/>
  <c r="K101" i="13"/>
  <c r="J101" i="13"/>
  <c r="H101" i="13"/>
  <c r="G101" i="13"/>
  <c r="F101" i="13"/>
  <c r="E101" i="13"/>
  <c r="D101" i="13"/>
  <c r="C101" i="13"/>
  <c r="B101" i="13"/>
  <c r="K100" i="13"/>
  <c r="J100" i="13"/>
  <c r="H100" i="13"/>
  <c r="G100" i="13"/>
  <c r="F100" i="13"/>
  <c r="E100" i="13"/>
  <c r="D100" i="13"/>
  <c r="C100" i="13"/>
  <c r="B100" i="13"/>
  <c r="K25" i="13"/>
  <c r="J25" i="13"/>
  <c r="H25" i="13"/>
  <c r="G25" i="13"/>
  <c r="F25" i="13"/>
  <c r="E25" i="13"/>
  <c r="D25" i="13"/>
  <c r="C25" i="13"/>
  <c r="B25" i="13"/>
  <c r="I24" i="13"/>
  <c r="I23" i="13"/>
  <c r="I22" i="13"/>
  <c r="I21" i="13"/>
  <c r="I20" i="13"/>
  <c r="I19" i="13"/>
  <c r="I18" i="13"/>
  <c r="I17" i="13"/>
  <c r="I16" i="13"/>
  <c r="I15" i="13"/>
  <c r="K13" i="13"/>
  <c r="J13" i="13"/>
  <c r="H13" i="13"/>
  <c r="G13" i="13"/>
  <c r="F13" i="13"/>
  <c r="E13" i="13"/>
  <c r="D13" i="13"/>
  <c r="C13" i="13"/>
  <c r="B13" i="13"/>
  <c r="I12" i="13"/>
  <c r="I55" i="13" s="1"/>
  <c r="I11" i="13"/>
  <c r="I10" i="13"/>
  <c r="I9" i="13"/>
  <c r="K52" i="13" s="1"/>
  <c r="I8" i="13"/>
  <c r="I51" i="13" s="1"/>
  <c r="I7" i="13"/>
  <c r="I6" i="13"/>
  <c r="X127" i="13" s="1" a="1"/>
  <c r="X127" i="13" s="1"/>
  <c r="I5" i="13"/>
  <c r="K48" i="13" s="1"/>
  <c r="I4" i="13"/>
  <c r="I47" i="13" s="1"/>
  <c r="I3" i="13"/>
  <c r="K64" i="12"/>
  <c r="J64" i="12"/>
  <c r="H64" i="12"/>
  <c r="G64" i="12"/>
  <c r="F64" i="12"/>
  <c r="E64" i="12"/>
  <c r="D64" i="12"/>
  <c r="C64" i="12"/>
  <c r="B64" i="12"/>
  <c r="K101" i="12"/>
  <c r="J101" i="12"/>
  <c r="H101" i="12"/>
  <c r="G101" i="12"/>
  <c r="F101" i="12"/>
  <c r="E101" i="12"/>
  <c r="D101" i="12"/>
  <c r="C101" i="12"/>
  <c r="B101" i="12"/>
  <c r="K100" i="12"/>
  <c r="J100" i="12"/>
  <c r="H100" i="12"/>
  <c r="G100" i="12"/>
  <c r="F100" i="12"/>
  <c r="E100" i="12"/>
  <c r="D100" i="12"/>
  <c r="C100" i="12"/>
  <c r="B100" i="12"/>
  <c r="K25" i="12"/>
  <c r="J25" i="12"/>
  <c r="H25" i="12"/>
  <c r="G25" i="12"/>
  <c r="F25" i="12"/>
  <c r="E25" i="12"/>
  <c r="D25" i="12"/>
  <c r="C25" i="12"/>
  <c r="B25" i="12"/>
  <c r="I24" i="12"/>
  <c r="I23" i="12"/>
  <c r="I22" i="12"/>
  <c r="I21" i="12"/>
  <c r="I20" i="12"/>
  <c r="I19" i="12"/>
  <c r="I18" i="12"/>
  <c r="K13" i="12"/>
  <c r="J13" i="12"/>
  <c r="H13" i="12"/>
  <c r="G13" i="12"/>
  <c r="F13" i="12"/>
  <c r="E13" i="12"/>
  <c r="D13" i="12"/>
  <c r="C13" i="12"/>
  <c r="B13" i="12"/>
  <c r="I12" i="12"/>
  <c r="I55" i="12" s="1"/>
  <c r="I11" i="12"/>
  <c r="I10" i="12"/>
  <c r="I9" i="12"/>
  <c r="K52" i="12" s="1"/>
  <c r="I8" i="12"/>
  <c r="I51" i="12" s="1"/>
  <c r="I7" i="12"/>
  <c r="I6" i="12"/>
  <c r="K48" i="12"/>
  <c r="I47" i="12"/>
  <c r="D46" i="12"/>
  <c r="L5" i="9"/>
  <c r="K5" i="9"/>
  <c r="C5" i="9"/>
  <c r="K64" i="2"/>
  <c r="J64" i="2"/>
  <c r="H64" i="2"/>
  <c r="G64" i="2"/>
  <c r="F64" i="2"/>
  <c r="E64" i="2"/>
  <c r="D64" i="2"/>
  <c r="C64" i="2"/>
  <c r="B64" i="2"/>
  <c r="B85" i="14" l="1"/>
  <c r="B86" i="14"/>
  <c r="M86" i="14"/>
  <c r="M85" i="14"/>
  <c r="J86" i="14"/>
  <c r="J85" i="14"/>
  <c r="D85" i="14"/>
  <c r="D86" i="14"/>
  <c r="E85" i="14"/>
  <c r="E86" i="14"/>
  <c r="C85" i="14"/>
  <c r="C86" i="14"/>
  <c r="H85" i="14"/>
  <c r="H86" i="14"/>
  <c r="L85" i="14"/>
  <c r="L86" i="14"/>
  <c r="K86" i="14"/>
  <c r="K85" i="14"/>
  <c r="AA123" i="14"/>
  <c r="W123" i="12"/>
  <c r="N101" i="12"/>
  <c r="H52" i="12"/>
  <c r="F52" i="13"/>
  <c r="D55" i="13"/>
  <c r="N54" i="14"/>
  <c r="J49" i="14"/>
  <c r="L50" i="14"/>
  <c r="M50" i="14"/>
  <c r="H52" i="14"/>
  <c r="J54" i="14"/>
  <c r="G55" i="14"/>
  <c r="K49" i="14"/>
  <c r="B54" i="14"/>
  <c r="B50" i="14"/>
  <c r="D54" i="14"/>
  <c r="D50" i="14"/>
  <c r="E54" i="14"/>
  <c r="F50" i="14"/>
  <c r="F54" i="14"/>
  <c r="N50" i="14"/>
  <c r="D55" i="14"/>
  <c r="F51" i="14"/>
  <c r="J52" i="14"/>
  <c r="E50" i="14"/>
  <c r="L51" i="14"/>
  <c r="L52" i="14"/>
  <c r="H54" i="14"/>
  <c r="H55" i="14"/>
  <c r="N51" i="14"/>
  <c r="N52" i="14"/>
  <c r="L55" i="14"/>
  <c r="S104" i="14"/>
  <c r="N58" i="14"/>
  <c r="H50" i="14"/>
  <c r="B52" i="14"/>
  <c r="K53" i="14"/>
  <c r="L54" i="14"/>
  <c r="N55" i="14"/>
  <c r="S103" i="14"/>
  <c r="AD11" i="14"/>
  <c r="J50" i="14"/>
  <c r="D52" i="14"/>
  <c r="M54" i="14"/>
  <c r="O55" i="14"/>
  <c r="F52" i="14"/>
  <c r="H56" i="14"/>
  <c r="AD8" i="14"/>
  <c r="I52" i="14"/>
  <c r="F55" i="14"/>
  <c r="J57" i="14"/>
  <c r="M56" i="14"/>
  <c r="E56" i="14"/>
  <c r="L56" i="14"/>
  <c r="D56" i="14"/>
  <c r="K56" i="14"/>
  <c r="C56" i="14"/>
  <c r="O56" i="14"/>
  <c r="G56" i="14"/>
  <c r="AA13" i="14"/>
  <c r="N56" i="14"/>
  <c r="F56" i="14"/>
  <c r="L49" i="14"/>
  <c r="B56" i="14"/>
  <c r="O53" i="14"/>
  <c r="G53" i="14"/>
  <c r="N53" i="14"/>
  <c r="F53" i="14"/>
  <c r="M53" i="14"/>
  <c r="E53" i="14"/>
  <c r="I53" i="14"/>
  <c r="O57" i="14"/>
  <c r="G57" i="14"/>
  <c r="N57" i="14"/>
  <c r="F57" i="14"/>
  <c r="M57" i="14"/>
  <c r="E57" i="14"/>
  <c r="I57" i="14"/>
  <c r="H57" i="14"/>
  <c r="I28" i="14"/>
  <c r="B53" i="14"/>
  <c r="L57" i="14"/>
  <c r="K51" i="14"/>
  <c r="C51" i="14"/>
  <c r="J51" i="14"/>
  <c r="B51" i="14"/>
  <c r="I51" i="14"/>
  <c r="M51" i="14"/>
  <c r="E51" i="14"/>
  <c r="AA14" i="14"/>
  <c r="D51" i="14"/>
  <c r="C53" i="14"/>
  <c r="I56" i="14"/>
  <c r="O49" i="14"/>
  <c r="G49" i="14"/>
  <c r="N49" i="14"/>
  <c r="F49" i="14"/>
  <c r="M49" i="14"/>
  <c r="E49" i="14"/>
  <c r="I16" i="14"/>
  <c r="I59" i="14" s="1"/>
  <c r="I49" i="14"/>
  <c r="I58" i="14"/>
  <c r="H58" i="14"/>
  <c r="O58" i="14"/>
  <c r="G58" i="14"/>
  <c r="AA15" i="14"/>
  <c r="K58" i="14"/>
  <c r="C58" i="14"/>
  <c r="J58" i="14"/>
  <c r="B58" i="14"/>
  <c r="D53" i="14"/>
  <c r="C49" i="14"/>
  <c r="E58" i="14"/>
  <c r="D49" i="14"/>
  <c r="G51" i="14"/>
  <c r="H53" i="14"/>
  <c r="B57" i="14"/>
  <c r="F58" i="14"/>
  <c r="H49" i="14"/>
  <c r="H51" i="14"/>
  <c r="J53" i="14"/>
  <c r="C57" i="14"/>
  <c r="L58" i="14"/>
  <c r="D57" i="14"/>
  <c r="M58" i="14"/>
  <c r="AD7" i="14"/>
  <c r="C50" i="14"/>
  <c r="K50" i="14"/>
  <c r="G52" i="14"/>
  <c r="O52" i="14"/>
  <c r="C54" i="14"/>
  <c r="K54" i="14"/>
  <c r="E55" i="14"/>
  <c r="M55" i="14"/>
  <c r="R104" i="14"/>
  <c r="R103" i="14"/>
  <c r="G50" i="14"/>
  <c r="O50" i="14"/>
  <c r="C52" i="14"/>
  <c r="K52" i="14"/>
  <c r="G54" i="14"/>
  <c r="O54" i="14"/>
  <c r="I55" i="14"/>
  <c r="B55" i="14"/>
  <c r="J55" i="14"/>
  <c r="AA12" i="14"/>
  <c r="E52" i="14"/>
  <c r="C55" i="14"/>
  <c r="F49" i="13"/>
  <c r="H49" i="13"/>
  <c r="B50" i="13"/>
  <c r="J51" i="13"/>
  <c r="J47" i="13"/>
  <c r="J50" i="13"/>
  <c r="G49" i="13"/>
  <c r="B51" i="13"/>
  <c r="H54" i="13"/>
  <c r="I54" i="13"/>
  <c r="D52" i="13"/>
  <c r="B55" i="13"/>
  <c r="H50" i="13"/>
  <c r="J55" i="13"/>
  <c r="I50" i="13"/>
  <c r="K55" i="13"/>
  <c r="B47" i="13"/>
  <c r="E52" i="13"/>
  <c r="C55" i="13"/>
  <c r="C55" i="12"/>
  <c r="I50" i="12"/>
  <c r="E52" i="12"/>
  <c r="B49" i="12"/>
  <c r="B53" i="12"/>
  <c r="K55" i="12"/>
  <c r="G49" i="12"/>
  <c r="G53" i="12"/>
  <c r="H48" i="12"/>
  <c r="J49" i="12"/>
  <c r="J53" i="12"/>
  <c r="I25" i="12"/>
  <c r="D54" i="12"/>
  <c r="I54" i="12"/>
  <c r="N101" i="13"/>
  <c r="O101" i="13"/>
  <c r="I25" i="13"/>
  <c r="D48" i="13"/>
  <c r="E48" i="13"/>
  <c r="N100" i="13"/>
  <c r="C47" i="13"/>
  <c r="D47" i="13"/>
  <c r="K47" i="13"/>
  <c r="O101" i="12"/>
  <c r="N100" i="12"/>
  <c r="I46" i="12"/>
  <c r="O100" i="12"/>
  <c r="C47" i="12"/>
  <c r="F47" i="12"/>
  <c r="K47" i="12"/>
  <c r="E48" i="12"/>
  <c r="B46" i="13"/>
  <c r="J46" i="13"/>
  <c r="F48" i="13"/>
  <c r="D51" i="13"/>
  <c r="H53" i="13"/>
  <c r="B54" i="13"/>
  <c r="J54" i="13"/>
  <c r="O100" i="13"/>
  <c r="I46" i="13"/>
  <c r="G53" i="13"/>
  <c r="Z127" i="13"/>
  <c r="C46" i="13"/>
  <c r="K46" i="13"/>
  <c r="E47" i="13"/>
  <c r="G48" i="13"/>
  <c r="I49" i="13"/>
  <c r="C50" i="13"/>
  <c r="K50" i="13"/>
  <c r="E51" i="13"/>
  <c r="G52" i="13"/>
  <c r="I53" i="13"/>
  <c r="C54" i="13"/>
  <c r="K54" i="13"/>
  <c r="E55" i="13"/>
  <c r="K51" i="13"/>
  <c r="D46" i="13"/>
  <c r="F47" i="13"/>
  <c r="H48" i="13"/>
  <c r="B49" i="13"/>
  <c r="J49" i="13"/>
  <c r="D50" i="13"/>
  <c r="F51" i="13"/>
  <c r="H52" i="13"/>
  <c r="B53" i="13"/>
  <c r="J53" i="13"/>
  <c r="D54" i="13"/>
  <c r="F55" i="13"/>
  <c r="H46" i="13"/>
  <c r="I13" i="13"/>
  <c r="I56" i="13" s="1"/>
  <c r="E46" i="13"/>
  <c r="G47" i="13"/>
  <c r="I48" i="13"/>
  <c r="C49" i="13"/>
  <c r="K49" i="13"/>
  <c r="E50" i="13"/>
  <c r="G51" i="13"/>
  <c r="I52" i="13"/>
  <c r="C53" i="13"/>
  <c r="K53" i="13"/>
  <c r="E54" i="13"/>
  <c r="G55" i="13"/>
  <c r="F53" i="13"/>
  <c r="C51" i="13"/>
  <c r="F46" i="13"/>
  <c r="H47" i="13"/>
  <c r="B48" i="13"/>
  <c r="J48" i="13"/>
  <c r="D49" i="13"/>
  <c r="F50" i="13"/>
  <c r="H51" i="13"/>
  <c r="B52" i="13"/>
  <c r="J52" i="13"/>
  <c r="D53" i="13"/>
  <c r="F54" i="13"/>
  <c r="H55" i="13"/>
  <c r="G46" i="13"/>
  <c r="C48" i="13"/>
  <c r="E49" i="13"/>
  <c r="G50" i="13"/>
  <c r="C52" i="13"/>
  <c r="E53" i="13"/>
  <c r="G54" i="13"/>
  <c r="C51" i="12"/>
  <c r="F55" i="12"/>
  <c r="H46" i="12"/>
  <c r="B47" i="12"/>
  <c r="J47" i="12"/>
  <c r="D48" i="12"/>
  <c r="F49" i="12"/>
  <c r="H50" i="12"/>
  <c r="B51" i="12"/>
  <c r="J51" i="12"/>
  <c r="D52" i="12"/>
  <c r="F53" i="12"/>
  <c r="H54" i="12"/>
  <c r="B55" i="12"/>
  <c r="J55" i="12"/>
  <c r="B46" i="12"/>
  <c r="J46" i="12"/>
  <c r="D47" i="12"/>
  <c r="F48" i="12"/>
  <c r="H49" i="12"/>
  <c r="B50" i="12"/>
  <c r="J50" i="12"/>
  <c r="D51" i="12"/>
  <c r="F52" i="12"/>
  <c r="H53" i="12"/>
  <c r="B54" i="12"/>
  <c r="J54" i="12"/>
  <c r="D55" i="12"/>
  <c r="C46" i="12"/>
  <c r="K46" i="12"/>
  <c r="E47" i="12"/>
  <c r="G48" i="12"/>
  <c r="I49" i="12"/>
  <c r="C50" i="12"/>
  <c r="K50" i="12"/>
  <c r="E51" i="12"/>
  <c r="G52" i="12"/>
  <c r="I53" i="12"/>
  <c r="C54" i="12"/>
  <c r="K54" i="12"/>
  <c r="E55" i="12"/>
  <c r="K51" i="12"/>
  <c r="D50" i="12"/>
  <c r="F51" i="12"/>
  <c r="I13" i="12"/>
  <c r="I56" i="12" s="1"/>
  <c r="E46" i="12"/>
  <c r="G47" i="12"/>
  <c r="I48" i="12"/>
  <c r="C49" i="12"/>
  <c r="K49" i="12"/>
  <c r="E50" i="12"/>
  <c r="G51" i="12"/>
  <c r="I52" i="12"/>
  <c r="C53" i="12"/>
  <c r="K53" i="12"/>
  <c r="E54" i="12"/>
  <c r="G55" i="12"/>
  <c r="F46" i="12"/>
  <c r="H47" i="12"/>
  <c r="B48" i="12"/>
  <c r="J48" i="12"/>
  <c r="D49" i="12"/>
  <c r="F50" i="12"/>
  <c r="H51" i="12"/>
  <c r="B52" i="12"/>
  <c r="J52" i="12"/>
  <c r="D53" i="12"/>
  <c r="F54" i="12"/>
  <c r="H55" i="12"/>
  <c r="G46" i="12"/>
  <c r="C48" i="12"/>
  <c r="E49" i="12"/>
  <c r="G50" i="12"/>
  <c r="C52" i="12"/>
  <c r="E53" i="12"/>
  <c r="G54" i="12"/>
  <c r="T104" i="14" l="1"/>
  <c r="P101" i="12"/>
  <c r="L59" i="14"/>
  <c r="AD9" i="14"/>
  <c r="J59" i="14"/>
  <c r="H59" i="14"/>
  <c r="T103" i="14"/>
  <c r="T105" i="14" s="1"/>
  <c r="B29" i="14" s="1"/>
  <c r="E59" i="14"/>
  <c r="C59" i="14"/>
  <c r="K59" i="14"/>
  <c r="N68" i="14"/>
  <c r="N71" i="14" s="1"/>
  <c r="N72" i="14" s="1"/>
  <c r="O74" i="14"/>
  <c r="E33" i="14"/>
  <c r="O68" i="14"/>
  <c r="O71" i="14" s="1"/>
  <c r="O72" i="14" s="1"/>
  <c r="N74" i="14"/>
  <c r="AD6" i="14"/>
  <c r="G59" i="14"/>
  <c r="D59" i="14"/>
  <c r="M59" i="14"/>
  <c r="B59" i="14"/>
  <c r="O59" i="14"/>
  <c r="AD10" i="14"/>
  <c r="F59" i="14"/>
  <c r="N59" i="14"/>
  <c r="C56" i="13"/>
  <c r="E56" i="13"/>
  <c r="P101" i="13"/>
  <c r="P100" i="13"/>
  <c r="X128" i="13" a="1"/>
  <c r="X128" i="13" s="1"/>
  <c r="Z128" i="13"/>
  <c r="P100" i="12"/>
  <c r="E65" i="13"/>
  <c r="D65" i="13"/>
  <c r="K65" i="13"/>
  <c r="C65" i="13"/>
  <c r="F65" i="13"/>
  <c r="J65" i="13"/>
  <c r="B65" i="13"/>
  <c r="Z124" i="13"/>
  <c r="G65" i="13"/>
  <c r="H65" i="13"/>
  <c r="X124" i="13" a="1"/>
  <c r="X124" i="13" s="1"/>
  <c r="Z129" i="13"/>
  <c r="X129" i="13" a="1"/>
  <c r="X129" i="13" s="1"/>
  <c r="X125" i="13" a="1"/>
  <c r="X125" i="13" s="1"/>
  <c r="Z125" i="13"/>
  <c r="Z126" i="13"/>
  <c r="X126" i="13" a="1"/>
  <c r="X126" i="13" s="1"/>
  <c r="F56" i="13"/>
  <c r="K56" i="13"/>
  <c r="B56" i="13"/>
  <c r="D56" i="13"/>
  <c r="J56" i="13"/>
  <c r="H56" i="13"/>
  <c r="G56" i="13"/>
  <c r="B65" i="12"/>
  <c r="B71" i="12" s="1"/>
  <c r="G65" i="12"/>
  <c r="G71" i="12" s="1"/>
  <c r="D56" i="12"/>
  <c r="K65" i="12"/>
  <c r="K71" i="12" s="1"/>
  <c r="J65" i="12"/>
  <c r="J71" i="12" s="1"/>
  <c r="H65" i="12"/>
  <c r="H71" i="12" s="1"/>
  <c r="B56" i="12"/>
  <c r="C65" i="12"/>
  <c r="C71" i="12" s="1"/>
  <c r="E30" i="12"/>
  <c r="E65" i="12"/>
  <c r="E71" i="12" s="1"/>
  <c r="D65" i="12"/>
  <c r="D71" i="12" s="1"/>
  <c r="F56" i="12"/>
  <c r="G56" i="12"/>
  <c r="F65" i="12"/>
  <c r="F71" i="12" s="1"/>
  <c r="E56" i="12"/>
  <c r="C56" i="12"/>
  <c r="H56" i="12"/>
  <c r="K56" i="12"/>
  <c r="J56" i="12"/>
  <c r="B3" i="9"/>
  <c r="J68" i="13" l="1"/>
  <c r="J71" i="13" s="1"/>
  <c r="K68" i="13"/>
  <c r="K71" i="13" s="1"/>
  <c r="E68" i="13"/>
  <c r="E71" i="13" s="1"/>
  <c r="B68" i="13"/>
  <c r="G68" i="13"/>
  <c r="G71" i="13" s="1"/>
  <c r="D68" i="13"/>
  <c r="D71" i="13" s="1"/>
  <c r="F68" i="13"/>
  <c r="C68" i="13"/>
  <c r="H68" i="13"/>
  <c r="H71" i="13" s="1"/>
  <c r="P102" i="12"/>
  <c r="B26" i="12" s="1"/>
  <c r="I68" i="14"/>
  <c r="I65" i="13"/>
  <c r="I65" i="12"/>
  <c r="I71" i="12" s="1"/>
  <c r="W123" i="13"/>
  <c r="Z123" i="14"/>
  <c r="P102" i="13"/>
  <c r="B26" i="13" s="1"/>
  <c r="B8" i="9"/>
  <c r="B7" i="9"/>
  <c r="V123" i="12"/>
  <c r="V123" i="13"/>
  <c r="K101" i="2"/>
  <c r="J101" i="2"/>
  <c r="K100" i="2"/>
  <c r="J100" i="2"/>
  <c r="H101" i="2"/>
  <c r="H100" i="2"/>
  <c r="F101" i="2"/>
  <c r="E101" i="2"/>
  <c r="D101" i="2"/>
  <c r="C101" i="2"/>
  <c r="B101" i="2"/>
  <c r="F100" i="2"/>
  <c r="E100" i="2"/>
  <c r="D100" i="2"/>
  <c r="C100" i="2"/>
  <c r="B100" i="2"/>
  <c r="G101" i="2"/>
  <c r="G100" i="2"/>
  <c r="I68" i="13" l="1"/>
  <c r="C71" i="13"/>
  <c r="B71" i="13"/>
  <c r="F71" i="13"/>
  <c r="H69" i="14"/>
  <c r="H79" i="14" s="1"/>
  <c r="B75" i="14"/>
  <c r="J66" i="13"/>
  <c r="J78" i="13" s="1"/>
  <c r="B66" i="12"/>
  <c r="B76" i="12" s="1"/>
  <c r="C72" i="12"/>
  <c r="F75" i="14"/>
  <c r="E69" i="14"/>
  <c r="E79" i="14" s="1"/>
  <c r="C69" i="14"/>
  <c r="C79" i="14" s="1"/>
  <c r="F69" i="14"/>
  <c r="F79" i="14" s="1"/>
  <c r="O69" i="14"/>
  <c r="O81" i="14" s="1"/>
  <c r="K69" i="14"/>
  <c r="K79" i="14" s="1"/>
  <c r="N69" i="14"/>
  <c r="N82" i="14" s="1"/>
  <c r="M69" i="14"/>
  <c r="M79" i="14" s="1"/>
  <c r="J69" i="14"/>
  <c r="J79" i="14" s="1"/>
  <c r="D69" i="14"/>
  <c r="D79" i="14" s="1"/>
  <c r="C75" i="14"/>
  <c r="D75" i="14"/>
  <c r="E75" i="14"/>
  <c r="H75" i="14"/>
  <c r="N75" i="14"/>
  <c r="N86" i="14" s="1"/>
  <c r="K75" i="14"/>
  <c r="L69" i="14"/>
  <c r="L79" i="14" s="1"/>
  <c r="B69" i="14"/>
  <c r="B79" i="14" s="1"/>
  <c r="H81" i="14"/>
  <c r="O75" i="14"/>
  <c r="G75" i="14"/>
  <c r="M75" i="14"/>
  <c r="G69" i="14"/>
  <c r="G79" i="14" s="1"/>
  <c r="J75" i="14"/>
  <c r="H66" i="13"/>
  <c r="F66" i="13"/>
  <c r="G66" i="13"/>
  <c r="C66" i="13"/>
  <c r="D66" i="13"/>
  <c r="K66" i="13"/>
  <c r="E66" i="13"/>
  <c r="B66" i="13"/>
  <c r="J72" i="12"/>
  <c r="D66" i="12"/>
  <c r="J66" i="12"/>
  <c r="E66" i="12"/>
  <c r="F66" i="12"/>
  <c r="K66" i="12"/>
  <c r="K72" i="12"/>
  <c r="G66" i="12"/>
  <c r="C66" i="12"/>
  <c r="H66" i="12"/>
  <c r="K25" i="2"/>
  <c r="J25" i="2"/>
  <c r="H25" i="2"/>
  <c r="G25" i="2"/>
  <c r="F25" i="2"/>
  <c r="E25" i="2"/>
  <c r="D25" i="2"/>
  <c r="C25" i="2"/>
  <c r="B25" i="2"/>
  <c r="I69" i="13" l="1"/>
  <c r="K69" i="13"/>
  <c r="K83" i="13" s="1"/>
  <c r="J69" i="13"/>
  <c r="J83" i="13" s="1"/>
  <c r="H69" i="13"/>
  <c r="H83" i="13" s="1"/>
  <c r="F69" i="13"/>
  <c r="F83" i="13" s="1"/>
  <c r="I71" i="13"/>
  <c r="H72" i="13" s="1"/>
  <c r="H82" i="13" s="1"/>
  <c r="C69" i="13"/>
  <c r="C83" i="13" s="1"/>
  <c r="G79" i="13"/>
  <c r="F79" i="13"/>
  <c r="G69" i="13"/>
  <c r="G83" i="13" s="1"/>
  <c r="D69" i="13"/>
  <c r="D83" i="13" s="1"/>
  <c r="D79" i="13"/>
  <c r="C79" i="13"/>
  <c r="J79" i="13"/>
  <c r="E79" i="13"/>
  <c r="K79" i="13"/>
  <c r="E69" i="13"/>
  <c r="E83" i="13" s="1"/>
  <c r="B69" i="13"/>
  <c r="B76" i="13" s="1"/>
  <c r="C8" i="9" s="1"/>
  <c r="D79" i="12"/>
  <c r="D76" i="12"/>
  <c r="G79" i="12"/>
  <c r="G76" i="12"/>
  <c r="J79" i="12"/>
  <c r="J76" i="12"/>
  <c r="K7" i="9" s="1"/>
  <c r="C79" i="12"/>
  <c r="C76" i="12"/>
  <c r="D7" i="9" s="1"/>
  <c r="H79" i="12"/>
  <c r="H76" i="12"/>
  <c r="F79" i="12"/>
  <c r="F76" i="12"/>
  <c r="B78" i="12"/>
  <c r="K79" i="12"/>
  <c r="K76" i="12"/>
  <c r="L7" i="9" s="1"/>
  <c r="E79" i="12"/>
  <c r="E76" i="12"/>
  <c r="J82" i="14"/>
  <c r="J80" i="14"/>
  <c r="B37" i="14"/>
  <c r="I69" i="14"/>
  <c r="F80" i="14"/>
  <c r="C80" i="14"/>
  <c r="L82" i="14"/>
  <c r="D80" i="14"/>
  <c r="G82" i="14"/>
  <c r="L75" i="14"/>
  <c r="L37" i="14" s="1"/>
  <c r="E82" i="14"/>
  <c r="E37" i="14"/>
  <c r="H82" i="14"/>
  <c r="H80" i="14"/>
  <c r="B79" i="13"/>
  <c r="I66" i="13"/>
  <c r="F72" i="12"/>
  <c r="H72" i="12"/>
  <c r="G72" i="12"/>
  <c r="D72" i="12"/>
  <c r="E72" i="12"/>
  <c r="B72" i="12"/>
  <c r="B79" i="12"/>
  <c r="I66" i="12"/>
  <c r="I75" i="14"/>
  <c r="K81" i="14"/>
  <c r="K82" i="14"/>
  <c r="M81" i="14"/>
  <c r="M82" i="14"/>
  <c r="F82" i="14"/>
  <c r="D81" i="14"/>
  <c r="D82" i="14"/>
  <c r="C81" i="14"/>
  <c r="C82" i="14"/>
  <c r="B81" i="14"/>
  <c r="B82" i="14"/>
  <c r="H78" i="13"/>
  <c r="H79" i="13"/>
  <c r="J81" i="14"/>
  <c r="N85" i="14"/>
  <c r="F81" i="14"/>
  <c r="N81" i="14"/>
  <c r="E81" i="14"/>
  <c r="O79" i="14"/>
  <c r="O80" i="14" s="1"/>
  <c r="O82" i="14"/>
  <c r="N79" i="14"/>
  <c r="N37" i="14" s="1"/>
  <c r="K37" i="14"/>
  <c r="L81" i="14"/>
  <c r="O86" i="14"/>
  <c r="O85" i="14"/>
  <c r="G81" i="14"/>
  <c r="G78" i="13"/>
  <c r="B78" i="13"/>
  <c r="D78" i="13"/>
  <c r="F78" i="13"/>
  <c r="K78" i="13"/>
  <c r="E78" i="13"/>
  <c r="C78" i="13"/>
  <c r="G78" i="12"/>
  <c r="D78" i="12"/>
  <c r="F78" i="12"/>
  <c r="H78" i="12"/>
  <c r="J78" i="12"/>
  <c r="C78" i="12"/>
  <c r="K78" i="12"/>
  <c r="E78" i="12"/>
  <c r="D54" i="2"/>
  <c r="K54" i="2"/>
  <c r="C54" i="2"/>
  <c r="H54" i="2"/>
  <c r="J54" i="2"/>
  <c r="B54" i="2"/>
  <c r="I54" i="2"/>
  <c r="G54" i="2"/>
  <c r="F54" i="2"/>
  <c r="E54" i="2"/>
  <c r="D52" i="2"/>
  <c r="B52" i="2"/>
  <c r="I52" i="2"/>
  <c r="G52" i="2"/>
  <c r="F52" i="2"/>
  <c r="H52" i="2"/>
  <c r="E52" i="2"/>
  <c r="K52" i="2"/>
  <c r="C52" i="2"/>
  <c r="J52" i="2"/>
  <c r="C55" i="2"/>
  <c r="I55" i="2"/>
  <c r="H55" i="2"/>
  <c r="F55" i="2"/>
  <c r="E55" i="2"/>
  <c r="G55" i="2"/>
  <c r="D55" i="2"/>
  <c r="K55" i="2"/>
  <c r="J55" i="2"/>
  <c r="B55" i="2"/>
  <c r="F53" i="2"/>
  <c r="K53" i="2"/>
  <c r="E53" i="2"/>
  <c r="D53" i="2"/>
  <c r="J53" i="2"/>
  <c r="B53" i="2"/>
  <c r="I53" i="2"/>
  <c r="H53" i="2"/>
  <c r="G53" i="2"/>
  <c r="C53" i="2"/>
  <c r="O101" i="2"/>
  <c r="N101" i="2"/>
  <c r="I25" i="2"/>
  <c r="O100" i="2"/>
  <c r="N100" i="2"/>
  <c r="Z125" i="2"/>
  <c r="H7" i="9" l="1"/>
  <c r="G7" i="9"/>
  <c r="C76" i="13"/>
  <c r="C34" i="13" s="1"/>
  <c r="E76" i="13"/>
  <c r="F8" i="9" s="1"/>
  <c r="G72" i="13"/>
  <c r="G82" i="13" s="1"/>
  <c r="G85" i="13" s="1"/>
  <c r="D72" i="13"/>
  <c r="D82" i="13" s="1"/>
  <c r="D85" i="13" s="1"/>
  <c r="B72" i="13"/>
  <c r="K72" i="13"/>
  <c r="K82" i="13" s="1"/>
  <c r="K85" i="13" s="1"/>
  <c r="J72" i="13"/>
  <c r="J82" i="13" s="1"/>
  <c r="J85" i="13" s="1"/>
  <c r="C72" i="13"/>
  <c r="E72" i="13"/>
  <c r="E82" i="13" s="1"/>
  <c r="E85" i="13" s="1"/>
  <c r="J76" i="13"/>
  <c r="K8" i="9" s="1"/>
  <c r="F76" i="13"/>
  <c r="G8" i="9" s="1"/>
  <c r="B82" i="13"/>
  <c r="B83" i="13"/>
  <c r="G76" i="13"/>
  <c r="H8" i="9" s="1"/>
  <c r="H76" i="13"/>
  <c r="I8" i="9" s="1"/>
  <c r="K76" i="13"/>
  <c r="L8" i="9" s="1"/>
  <c r="D76" i="13"/>
  <c r="E8" i="9" s="1"/>
  <c r="F72" i="13"/>
  <c r="F82" i="13" s="1"/>
  <c r="F85" i="13" s="1"/>
  <c r="L88" i="14"/>
  <c r="F85" i="12"/>
  <c r="H85" i="12"/>
  <c r="I7" i="9"/>
  <c r="F7" i="9"/>
  <c r="F37" i="14"/>
  <c r="B85" i="12"/>
  <c r="I72" i="12"/>
  <c r="C85" i="12"/>
  <c r="D85" i="12"/>
  <c r="C7" i="9"/>
  <c r="E7" i="9"/>
  <c r="H88" i="14"/>
  <c r="H89" i="14" s="1"/>
  <c r="H92" i="14" s="1"/>
  <c r="G88" i="14"/>
  <c r="O88" i="14"/>
  <c r="O90" i="14" s="1"/>
  <c r="O93" i="14" s="1"/>
  <c r="O40" i="14" s="1"/>
  <c r="B88" i="14"/>
  <c r="J88" i="14"/>
  <c r="J89" i="14" s="1"/>
  <c r="J92" i="14" s="1"/>
  <c r="E88" i="14"/>
  <c r="M88" i="14"/>
  <c r="N88" i="14"/>
  <c r="C88" i="14"/>
  <c r="C89" i="14" s="1"/>
  <c r="C92" i="14" s="1"/>
  <c r="F88" i="14"/>
  <c r="F90" i="14" s="1"/>
  <c r="F93" i="14" s="1"/>
  <c r="F40" i="14" s="1"/>
  <c r="D88" i="14"/>
  <c r="D90" i="14" s="1"/>
  <c r="D93" i="14" s="1"/>
  <c r="D40" i="14" s="1"/>
  <c r="K88" i="14"/>
  <c r="H85" i="13"/>
  <c r="J85" i="12"/>
  <c r="G85" i="12"/>
  <c r="E85" i="12"/>
  <c r="K85" i="12"/>
  <c r="E80" i="14"/>
  <c r="J37" i="14"/>
  <c r="K80" i="14"/>
  <c r="C37" i="14"/>
  <c r="B80" i="14"/>
  <c r="O37" i="14"/>
  <c r="D37" i="14"/>
  <c r="H37" i="14"/>
  <c r="N80" i="14"/>
  <c r="L80" i="14"/>
  <c r="G80" i="14"/>
  <c r="G37" i="14"/>
  <c r="M80" i="14"/>
  <c r="M37" i="14"/>
  <c r="B77" i="13"/>
  <c r="B34" i="13"/>
  <c r="G77" i="12"/>
  <c r="G34" i="12"/>
  <c r="F77" i="12"/>
  <c r="F34" i="12"/>
  <c r="H77" i="12"/>
  <c r="H34" i="12"/>
  <c r="C34" i="12"/>
  <c r="C77" i="12"/>
  <c r="J34" i="12"/>
  <c r="J77" i="12"/>
  <c r="K34" i="12"/>
  <c r="K77" i="12"/>
  <c r="G65" i="2"/>
  <c r="G71" i="2" s="1"/>
  <c r="H65" i="2"/>
  <c r="H71" i="2" s="1"/>
  <c r="J65" i="2"/>
  <c r="J71" i="2" s="1"/>
  <c r="B65" i="2"/>
  <c r="B71" i="2" s="1"/>
  <c r="K65" i="2"/>
  <c r="K71" i="2" s="1"/>
  <c r="C65" i="2"/>
  <c r="C71" i="2" s="1"/>
  <c r="D65" i="2"/>
  <c r="D71" i="2" s="1"/>
  <c r="E65" i="2"/>
  <c r="E71" i="2" s="1"/>
  <c r="F65" i="2"/>
  <c r="F71" i="2" s="1"/>
  <c r="Z124" i="2"/>
  <c r="X129" i="2" a="1"/>
  <c r="X129" i="2" s="1"/>
  <c r="X126" i="2" a="1"/>
  <c r="X126" i="2" s="1"/>
  <c r="Z126" i="2"/>
  <c r="X127" i="2" a="1"/>
  <c r="X127" i="2" s="1"/>
  <c r="Z127" i="2"/>
  <c r="X128" i="2" a="1"/>
  <c r="X128" i="2" s="1"/>
  <c r="Z128" i="2"/>
  <c r="P100" i="2"/>
  <c r="P101" i="2"/>
  <c r="X125" i="2" a="1"/>
  <c r="X125" i="2" s="1"/>
  <c r="X124" i="2" a="1"/>
  <c r="X124" i="2" s="1"/>
  <c r="D34" i="13" l="1"/>
  <c r="C77" i="13"/>
  <c r="E34" i="13"/>
  <c r="E77" i="13"/>
  <c r="E86" i="13" s="1"/>
  <c r="E89" i="13" s="1"/>
  <c r="F34" i="13"/>
  <c r="F77" i="13"/>
  <c r="F86" i="13" s="1"/>
  <c r="F89" i="13" s="1"/>
  <c r="H77" i="13"/>
  <c r="H87" i="13" s="1"/>
  <c r="H90" i="13" s="1"/>
  <c r="H37" i="13" s="1"/>
  <c r="G77" i="13"/>
  <c r="G87" i="13" s="1"/>
  <c r="G90" i="13" s="1"/>
  <c r="G37" i="13" s="1"/>
  <c r="B85" i="13"/>
  <c r="B86" i="13" s="1"/>
  <c r="B89" i="13" s="1"/>
  <c r="K77" i="13"/>
  <c r="K87" i="13" s="1"/>
  <c r="K90" i="13" s="1"/>
  <c r="K37" i="13" s="1"/>
  <c r="K34" i="13"/>
  <c r="G34" i="13"/>
  <c r="H34" i="13"/>
  <c r="D77" i="13"/>
  <c r="D86" i="13" s="1"/>
  <c r="D89" i="13" s="1"/>
  <c r="D8" i="9"/>
  <c r="C82" i="13"/>
  <c r="C85" i="13" s="1"/>
  <c r="I72" i="13"/>
  <c r="J77" i="13"/>
  <c r="J86" i="13" s="1"/>
  <c r="J89" i="13" s="1"/>
  <c r="J34" i="13"/>
  <c r="I71" i="2"/>
  <c r="H90" i="14"/>
  <c r="H93" i="14" s="1"/>
  <c r="H40" i="14" s="1"/>
  <c r="E34" i="12"/>
  <c r="E77" i="12"/>
  <c r="E87" i="12" s="1"/>
  <c r="E90" i="12" s="1"/>
  <c r="E37" i="12" s="1"/>
  <c r="D34" i="12"/>
  <c r="B77" i="12"/>
  <c r="B86" i="12" s="1"/>
  <c r="B89" i="12" s="1"/>
  <c r="D77" i="12"/>
  <c r="D87" i="12" s="1"/>
  <c r="D90" i="12" s="1"/>
  <c r="D37" i="12" s="1"/>
  <c r="B34" i="12"/>
  <c r="E90" i="14"/>
  <c r="E93" i="14" s="1"/>
  <c r="E40" i="14" s="1"/>
  <c r="K89" i="14"/>
  <c r="K92" i="14" s="1"/>
  <c r="K94" i="14" s="1"/>
  <c r="K41" i="14" s="1"/>
  <c r="I65" i="2"/>
  <c r="W123" i="2"/>
  <c r="B90" i="14"/>
  <c r="B93" i="14" s="1"/>
  <c r="B40" i="14" s="1"/>
  <c r="E89" i="14"/>
  <c r="E92" i="14" s="1"/>
  <c r="E39" i="14" s="1"/>
  <c r="C90" i="14"/>
  <c r="C93" i="14" s="1"/>
  <c r="C40" i="14" s="1"/>
  <c r="F89" i="14"/>
  <c r="F92" i="14" s="1"/>
  <c r="F39" i="14" s="1"/>
  <c r="O89" i="14"/>
  <c r="O92" i="14" s="1"/>
  <c r="O39" i="14" s="1"/>
  <c r="B89" i="14"/>
  <c r="B92" i="14" s="1"/>
  <c r="N90" i="14"/>
  <c r="N93" i="14" s="1"/>
  <c r="N40" i="14" s="1"/>
  <c r="K90" i="14"/>
  <c r="K93" i="14" s="1"/>
  <c r="K40" i="14" s="1"/>
  <c r="L90" i="14"/>
  <c r="L93" i="14" s="1"/>
  <c r="L40" i="14" s="1"/>
  <c r="N89" i="14"/>
  <c r="N92" i="14" s="1"/>
  <c r="N94" i="14" s="1"/>
  <c r="N41" i="14" s="1"/>
  <c r="L89" i="14"/>
  <c r="L92" i="14" s="1"/>
  <c r="L94" i="14" s="1"/>
  <c r="L41" i="14" s="1"/>
  <c r="J90" i="14"/>
  <c r="J93" i="14" s="1"/>
  <c r="J40" i="14" s="1"/>
  <c r="D89" i="14"/>
  <c r="D92" i="14" s="1"/>
  <c r="D39" i="14" s="1"/>
  <c r="H39" i="14"/>
  <c r="C39" i="14"/>
  <c r="J94" i="14"/>
  <c r="J41" i="14" s="1"/>
  <c r="J39" i="14"/>
  <c r="G90" i="14"/>
  <c r="G93" i="14" s="1"/>
  <c r="G40" i="14" s="1"/>
  <c r="G89" i="14"/>
  <c r="G92" i="14" s="1"/>
  <c r="M90" i="14"/>
  <c r="M93" i="14" s="1"/>
  <c r="M40" i="14" s="1"/>
  <c r="M89" i="14"/>
  <c r="M92" i="14" s="1"/>
  <c r="B6" i="9"/>
  <c r="H86" i="12"/>
  <c r="H89" i="12" s="1"/>
  <c r="H87" i="12"/>
  <c r="H90" i="12" s="1"/>
  <c r="H37" i="12" s="1"/>
  <c r="G86" i="12"/>
  <c r="G89" i="12" s="1"/>
  <c r="G87" i="12"/>
  <c r="G90" i="12" s="1"/>
  <c r="G37" i="12" s="1"/>
  <c r="C87" i="12"/>
  <c r="C90" i="12" s="1"/>
  <c r="C37" i="12" s="1"/>
  <c r="C86" i="12"/>
  <c r="C89" i="12" s="1"/>
  <c r="K86" i="12"/>
  <c r="K89" i="12" s="1"/>
  <c r="K87" i="12"/>
  <c r="K90" i="12" s="1"/>
  <c r="K37" i="12" s="1"/>
  <c r="F86" i="12"/>
  <c r="F89" i="12" s="1"/>
  <c r="F87" i="12"/>
  <c r="F90" i="12" s="1"/>
  <c r="F37" i="12" s="1"/>
  <c r="J86" i="12"/>
  <c r="J89" i="12" s="1"/>
  <c r="J87" i="12"/>
  <c r="J90" i="12" s="1"/>
  <c r="J37" i="12" s="1"/>
  <c r="V123" i="2"/>
  <c r="P102" i="2"/>
  <c r="B26" i="2" s="1"/>
  <c r="C87" i="13" l="1"/>
  <c r="C90" i="13" s="1"/>
  <c r="C37" i="13" s="1"/>
  <c r="H86" i="13"/>
  <c r="H89" i="13" s="1"/>
  <c r="H36" i="13" s="1"/>
  <c r="G86" i="13"/>
  <c r="G89" i="13" s="1"/>
  <c r="G91" i="13" s="1"/>
  <c r="E87" i="13"/>
  <c r="E90" i="13" s="1"/>
  <c r="E37" i="13" s="1"/>
  <c r="F87" i="13"/>
  <c r="F90" i="13" s="1"/>
  <c r="F37" i="13" s="1"/>
  <c r="D87" i="13"/>
  <c r="D90" i="13" s="1"/>
  <c r="D37" i="13" s="1"/>
  <c r="B87" i="13"/>
  <c r="B90" i="13" s="1"/>
  <c r="B37" i="13" s="1"/>
  <c r="K86" i="13"/>
  <c r="K89" i="13" s="1"/>
  <c r="K91" i="13" s="1"/>
  <c r="C86" i="13"/>
  <c r="C89" i="13" s="1"/>
  <c r="C91" i="13" s="1"/>
  <c r="J87" i="13"/>
  <c r="J90" i="13" s="1"/>
  <c r="J37" i="13" s="1"/>
  <c r="D86" i="12"/>
  <c r="D89" i="12" s="1"/>
  <c r="D36" i="12" s="1"/>
  <c r="E86" i="12"/>
  <c r="E89" i="12" s="1"/>
  <c r="E36" i="12" s="1"/>
  <c r="B87" i="12"/>
  <c r="B90" i="12" s="1"/>
  <c r="B37" i="12" s="1"/>
  <c r="H94" i="14"/>
  <c r="H41" i="14" s="1"/>
  <c r="K39" i="14"/>
  <c r="B94" i="14"/>
  <c r="B41" i="14" s="1"/>
  <c r="E94" i="14"/>
  <c r="E41" i="14" s="1"/>
  <c r="C94" i="14"/>
  <c r="C41" i="14" s="1"/>
  <c r="O94" i="14"/>
  <c r="O41" i="14" s="1"/>
  <c r="F94" i="14"/>
  <c r="F41" i="14" s="1"/>
  <c r="N39" i="14"/>
  <c r="B39" i="14"/>
  <c r="L39" i="14"/>
  <c r="D94" i="14"/>
  <c r="D41" i="14" s="1"/>
  <c r="M39" i="14"/>
  <c r="M94" i="14"/>
  <c r="M41" i="14" s="1"/>
  <c r="G94" i="14"/>
  <c r="G41" i="14" s="1"/>
  <c r="G39" i="14"/>
  <c r="B36" i="13"/>
  <c r="J36" i="13"/>
  <c r="D91" i="13"/>
  <c r="D36" i="13"/>
  <c r="E91" i="13"/>
  <c r="E36" i="13"/>
  <c r="F91" i="13"/>
  <c r="F36" i="13"/>
  <c r="J91" i="12"/>
  <c r="J36" i="12"/>
  <c r="H36" i="12"/>
  <c r="H91" i="12"/>
  <c r="F91" i="12"/>
  <c r="F36" i="12"/>
  <c r="K91" i="12"/>
  <c r="K36" i="12"/>
  <c r="B91" i="12"/>
  <c r="B36" i="12"/>
  <c r="G91" i="12"/>
  <c r="G36" i="12"/>
  <c r="C36" i="12"/>
  <c r="C91" i="12"/>
  <c r="K51" i="2"/>
  <c r="J51" i="2"/>
  <c r="H51" i="2"/>
  <c r="G51" i="2"/>
  <c r="F51" i="2"/>
  <c r="E51" i="2"/>
  <c r="D51" i="2"/>
  <c r="C51" i="2"/>
  <c r="B51" i="2"/>
  <c r="K50" i="2"/>
  <c r="J50" i="2"/>
  <c r="H50" i="2"/>
  <c r="G50" i="2"/>
  <c r="F50" i="2"/>
  <c r="E50" i="2"/>
  <c r="D50" i="2"/>
  <c r="C50" i="2"/>
  <c r="B50" i="2"/>
  <c r="K49" i="2"/>
  <c r="J49" i="2"/>
  <c r="H49" i="2"/>
  <c r="G49" i="2"/>
  <c r="F49" i="2"/>
  <c r="E49" i="2"/>
  <c r="D49" i="2"/>
  <c r="C49" i="2"/>
  <c r="B49" i="2"/>
  <c r="K48" i="2"/>
  <c r="J48" i="2"/>
  <c r="H48" i="2"/>
  <c r="G48" i="2"/>
  <c r="F48" i="2"/>
  <c r="E48" i="2"/>
  <c r="D48" i="2"/>
  <c r="C48" i="2"/>
  <c r="B48" i="2"/>
  <c r="K47" i="2"/>
  <c r="J47" i="2"/>
  <c r="H47" i="2"/>
  <c r="G47" i="2"/>
  <c r="F47" i="2"/>
  <c r="E47" i="2"/>
  <c r="D47" i="2"/>
  <c r="C47" i="2"/>
  <c r="B47" i="2"/>
  <c r="K46" i="2"/>
  <c r="J46" i="2"/>
  <c r="H46" i="2"/>
  <c r="G46" i="2"/>
  <c r="F46" i="2"/>
  <c r="E46" i="2"/>
  <c r="D46" i="2"/>
  <c r="C46" i="2"/>
  <c r="B46" i="2"/>
  <c r="I51" i="2"/>
  <c r="I50" i="2"/>
  <c r="I49" i="2"/>
  <c r="I48" i="2"/>
  <c r="I47" i="2"/>
  <c r="I46" i="2"/>
  <c r="H91" i="13" l="1"/>
  <c r="I12" i="9" s="1"/>
  <c r="B91" i="13"/>
  <c r="B38" i="13" s="1"/>
  <c r="G36" i="13"/>
  <c r="K36" i="13"/>
  <c r="C36" i="13"/>
  <c r="D91" i="12"/>
  <c r="D38" i="12" s="1"/>
  <c r="E91" i="12"/>
  <c r="F11" i="9" s="1"/>
  <c r="J91" i="13"/>
  <c r="J38" i="13" s="1"/>
  <c r="F38" i="13"/>
  <c r="G12" i="9"/>
  <c r="C38" i="13"/>
  <c r="D12" i="9"/>
  <c r="E38" i="13"/>
  <c r="F12" i="9"/>
  <c r="K38" i="13"/>
  <c r="L12" i="9"/>
  <c r="G38" i="13"/>
  <c r="H12" i="9"/>
  <c r="D38" i="13"/>
  <c r="E12" i="9"/>
  <c r="C38" i="12"/>
  <c r="D11" i="9"/>
  <c r="J38" i="12"/>
  <c r="K11" i="9"/>
  <c r="G38" i="12"/>
  <c r="H11" i="9"/>
  <c r="K38" i="12"/>
  <c r="L11" i="9"/>
  <c r="F38" i="12"/>
  <c r="G11" i="9"/>
  <c r="B38" i="12"/>
  <c r="C11" i="9"/>
  <c r="H38" i="12"/>
  <c r="I11" i="9"/>
  <c r="F56" i="2"/>
  <c r="I56" i="2"/>
  <c r="G56" i="2"/>
  <c r="E56" i="2"/>
  <c r="H56" i="2"/>
  <c r="B56" i="2"/>
  <c r="J56" i="2"/>
  <c r="C56" i="2"/>
  <c r="K56" i="2"/>
  <c r="D56" i="2"/>
  <c r="H38" i="13" l="1"/>
  <c r="C12" i="9"/>
  <c r="K12" i="9"/>
  <c r="E11" i="9"/>
  <c r="E38" i="12"/>
  <c r="J66" i="2"/>
  <c r="J76" i="2" s="1"/>
  <c r="K66" i="2"/>
  <c r="K76" i="2" s="1"/>
  <c r="H66" i="2"/>
  <c r="H76" i="2" s="1"/>
  <c r="E66" i="2"/>
  <c r="E76" i="2" s="1"/>
  <c r="G66" i="2"/>
  <c r="G76" i="2" s="1"/>
  <c r="C66" i="2"/>
  <c r="C76" i="2" s="1"/>
  <c r="B66" i="2"/>
  <c r="B76" i="2" s="1"/>
  <c r="F66" i="2"/>
  <c r="F76" i="2" s="1"/>
  <c r="D66" i="2"/>
  <c r="D76" i="2" s="1"/>
  <c r="F79" i="2" l="1"/>
  <c r="K79" i="2"/>
  <c r="G79" i="2"/>
  <c r="D79" i="2"/>
  <c r="J79" i="2"/>
  <c r="I66" i="2"/>
  <c r="B79" i="2"/>
  <c r="C78" i="2"/>
  <c r="C79" i="2"/>
  <c r="E78" i="2"/>
  <c r="E79" i="2"/>
  <c r="H78" i="2"/>
  <c r="H79" i="2"/>
  <c r="K78" i="2"/>
  <c r="B78" i="2"/>
  <c r="G78" i="2"/>
  <c r="J78" i="2"/>
  <c r="D78" i="2"/>
  <c r="F78" i="2"/>
  <c r="D72" i="2"/>
  <c r="H72" i="2"/>
  <c r="K72" i="2"/>
  <c r="J72" i="2"/>
  <c r="G72" i="2"/>
  <c r="C72" i="2"/>
  <c r="E72" i="2"/>
  <c r="F72" i="2"/>
  <c r="B72" i="2"/>
  <c r="E34" i="2" l="1"/>
  <c r="I72" i="2"/>
  <c r="D34" i="2"/>
  <c r="C34" i="2"/>
  <c r="K34" i="2"/>
  <c r="G34" i="2"/>
  <c r="G85" i="2"/>
  <c r="H85" i="2"/>
  <c r="B85" i="2" l="1"/>
  <c r="E6" i="9"/>
  <c r="J85" i="2"/>
  <c r="E77" i="2"/>
  <c r="C77" i="2"/>
  <c r="F6" i="9"/>
  <c r="D6" i="9"/>
  <c r="D77" i="2"/>
  <c r="L6" i="9"/>
  <c r="K77" i="2"/>
  <c r="F85" i="2"/>
  <c r="E85" i="2"/>
  <c r="D85" i="2"/>
  <c r="K85" i="2"/>
  <c r="C85" i="2"/>
  <c r="G6" i="9"/>
  <c r="F34" i="2"/>
  <c r="K6" i="9"/>
  <c r="J34" i="2"/>
  <c r="I6" i="9"/>
  <c r="H34" i="2"/>
  <c r="C6" i="9"/>
  <c r="B34" i="2"/>
  <c r="G77" i="2"/>
  <c r="H6" i="9"/>
  <c r="H77" i="2"/>
  <c r="B77" i="2"/>
  <c r="F77" i="2"/>
  <c r="J77" i="2"/>
  <c r="E86" i="2" l="1"/>
  <c r="E89" i="2" s="1"/>
  <c r="E36" i="2" s="1"/>
  <c r="D87" i="2"/>
  <c r="D90" i="2" s="1"/>
  <c r="D37" i="2" s="1"/>
  <c r="C87" i="2"/>
  <c r="C90" i="2" s="1"/>
  <c r="C37" i="2" s="1"/>
  <c r="K86" i="2"/>
  <c r="K89" i="2" s="1"/>
  <c r="K36" i="2" s="1"/>
  <c r="K87" i="2"/>
  <c r="K90" i="2" s="1"/>
  <c r="K37" i="2" s="1"/>
  <c r="D86" i="2"/>
  <c r="D89" i="2" s="1"/>
  <c r="D36" i="2" s="1"/>
  <c r="C86" i="2"/>
  <c r="C89" i="2" s="1"/>
  <c r="C36" i="2" s="1"/>
  <c r="E87" i="2"/>
  <c r="E90" i="2" s="1"/>
  <c r="E37" i="2" s="1"/>
  <c r="G86" i="2"/>
  <c r="G89" i="2" s="1"/>
  <c r="G36" i="2" s="1"/>
  <c r="G87" i="2"/>
  <c r="G90" i="2" s="1"/>
  <c r="G37" i="2" s="1"/>
  <c r="J86" i="2"/>
  <c r="J89" i="2" s="1"/>
  <c r="J36" i="2" s="1"/>
  <c r="J87" i="2"/>
  <c r="J90" i="2" s="1"/>
  <c r="J37" i="2" s="1"/>
  <c r="B86" i="2"/>
  <c r="B89" i="2" s="1"/>
  <c r="B36" i="2" s="1"/>
  <c r="B87" i="2"/>
  <c r="B90" i="2" s="1"/>
  <c r="B37" i="2" s="1"/>
  <c r="F86" i="2"/>
  <c r="F89" i="2" s="1"/>
  <c r="F36" i="2" s="1"/>
  <c r="F87" i="2"/>
  <c r="F90" i="2" s="1"/>
  <c r="F37" i="2" s="1"/>
  <c r="H86" i="2"/>
  <c r="H89" i="2" s="1"/>
  <c r="H36" i="2" s="1"/>
  <c r="H87" i="2"/>
  <c r="H90" i="2" s="1"/>
  <c r="H37" i="2" s="1"/>
  <c r="C91" i="2" l="1"/>
  <c r="K91" i="2"/>
  <c r="D91" i="2"/>
  <c r="H91" i="2"/>
  <c r="G91" i="2"/>
  <c r="F91" i="2"/>
  <c r="J91" i="2"/>
  <c r="B91" i="2"/>
  <c r="E91" i="2"/>
  <c r="G10" i="9" l="1"/>
  <c r="F38" i="2"/>
  <c r="H10" i="9"/>
  <c r="G38" i="2"/>
  <c r="E10" i="9"/>
  <c r="D38" i="2"/>
  <c r="I10" i="9"/>
  <c r="H38" i="2"/>
  <c r="L10" i="9"/>
  <c r="K38" i="2"/>
  <c r="F10" i="9"/>
  <c r="E38" i="2"/>
  <c r="D10" i="9"/>
  <c r="C38" i="2"/>
  <c r="K10" i="9"/>
  <c r="J38" i="2"/>
  <c r="C10" i="9"/>
  <c r="B3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William F Lazarus</author>
  </authors>
  <commentList>
    <comment ref="I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William F Lazarus:</t>
        </r>
        <r>
          <rPr>
            <sz val="9"/>
            <color indexed="81"/>
            <rFont val="Tahoma"/>
            <family val="2"/>
          </rPr>
          <t xml:space="preserve">
The total number of alternate assessment participants should be equal or less than the number in the ethnic groups.
Columns J and K are not included in the total column I to avoid double-counting.</t>
        </r>
      </text>
    </comment>
    <comment ref="E28" authorId="0" shapeId="0" xr:uid="{00000000-0006-0000-0100-000002000000}">
      <text>
        <r>
          <rPr>
            <sz val="9"/>
            <color indexed="81"/>
            <rFont val="Tahoma"/>
            <family val="2"/>
          </rPr>
          <t>The years will appear only after data is entered for that year.</t>
        </r>
      </text>
    </comment>
    <comment ref="E29" authorId="0" shapeId="0" xr:uid="{00000000-0006-0000-0100-000003000000}">
      <text>
        <r>
          <rPr>
            <sz val="9"/>
            <color indexed="81"/>
            <rFont val="Tahoma"/>
            <family val="2"/>
          </rPr>
          <t>The years will appear only after data is entered for that year.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William F Lazarus</author>
  </authors>
  <commentList>
    <comment ref="I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William F Lazarus:</t>
        </r>
        <r>
          <rPr>
            <sz val="9"/>
            <color indexed="81"/>
            <rFont val="Tahoma"/>
            <family val="2"/>
          </rPr>
          <t xml:space="preserve">
The total number of alternate assessment participants should be equal or less than the number in the ethnic groups.
Columns J and K are not included in the total column I to avoid double-counting.</t>
        </r>
      </text>
    </comment>
    <comment ref="E28" authorId="0" shapeId="0" xr:uid="{00000000-0006-0000-0200-000002000000}">
      <text>
        <r>
          <rPr>
            <sz val="9"/>
            <color indexed="81"/>
            <rFont val="Tahoma"/>
            <family val="2"/>
          </rPr>
          <t>The years will appear only after data is entered for that year.</t>
        </r>
      </text>
    </comment>
    <comment ref="E29" authorId="0" shapeId="0" xr:uid="{00000000-0006-0000-0200-000003000000}">
      <text>
        <r>
          <rPr>
            <sz val="9"/>
            <color indexed="81"/>
            <rFont val="Tahoma"/>
            <family val="2"/>
          </rPr>
          <t>The years will appear only after data is entered for that year.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William F Lazarus</author>
  </authors>
  <commentList>
    <comment ref="I2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William F Lazarus:</t>
        </r>
        <r>
          <rPr>
            <sz val="9"/>
            <color indexed="81"/>
            <rFont val="Tahoma"/>
            <family val="2"/>
          </rPr>
          <t xml:space="preserve">
The total number of alternate assessment participants should be equal or less than the number in the ethnic groups.
Columns J and K are not included in the total column I to avoid double-counting.</t>
        </r>
      </text>
    </comment>
    <comment ref="E28" authorId="0" shapeId="0" xr:uid="{00000000-0006-0000-0300-000002000000}">
      <text>
        <r>
          <rPr>
            <sz val="9"/>
            <color indexed="81"/>
            <rFont val="Tahoma"/>
            <family val="2"/>
          </rPr>
          <t>The years will appear only after data is entered for that year.</t>
        </r>
      </text>
    </comment>
    <comment ref="E29" authorId="0" shapeId="0" xr:uid="{00000000-0006-0000-0300-000003000000}">
      <text>
        <r>
          <rPr>
            <sz val="9"/>
            <color indexed="81"/>
            <rFont val="Tahoma"/>
            <family val="2"/>
          </rPr>
          <t>The years will appear only after data is entered for that year.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William F Lazarus</author>
  </authors>
  <commentList>
    <comment ref="J5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William F Lazarus:</t>
        </r>
        <r>
          <rPr>
            <sz val="9"/>
            <color indexed="81"/>
            <rFont val="Tahoma"/>
            <family val="2"/>
          </rPr>
          <t xml:space="preserve">
The total number of alternate assessment participants should be equal or less than the number in the ethnic groups.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William F Lazarus</author>
  </authors>
  <commentList>
    <comment ref="I5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William F Lazarus:</t>
        </r>
        <r>
          <rPr>
            <sz val="9"/>
            <color indexed="81"/>
            <rFont val="Tahoma"/>
            <family val="2"/>
          </rPr>
          <t xml:space="preserve">
The total number of alternate assessment participants should be equal or less than the number in the ethnic groups.
Columns J and K are not included in the total column I to avoid double-counting.</t>
        </r>
      </text>
    </comment>
    <comment ref="E31" authorId="0" shapeId="0" xr:uid="{00000000-0006-0000-0500-000002000000}">
      <text>
        <r>
          <rPr>
            <sz val="9"/>
            <color indexed="81"/>
            <rFont val="Tahoma"/>
            <family val="2"/>
          </rPr>
          <t>The years will appear only after data is entered for that year.</t>
        </r>
      </text>
    </comment>
    <comment ref="E32" authorId="0" shapeId="0" xr:uid="{00000000-0006-0000-0500-000003000000}">
      <text>
        <r>
          <rPr>
            <sz val="9"/>
            <color indexed="81"/>
            <rFont val="Tahoma"/>
            <family val="2"/>
          </rPr>
          <t>The years will appear only after data is entered for that year.</t>
        </r>
      </text>
    </comment>
  </commentList>
</comments>
</file>

<file path=xl/sharedStrings.xml><?xml version="1.0" encoding="utf-8"?>
<sst xmlns="http://schemas.openxmlformats.org/spreadsheetml/2006/main" count="303" uniqueCount="72">
  <si>
    <t>Percent of focal group participants</t>
  </si>
  <si>
    <t>Non-Alternate Assessment Students</t>
  </si>
  <si>
    <t>Confidence Level</t>
  </si>
  <si>
    <t>Error</t>
  </si>
  <si>
    <t>n1</t>
  </si>
  <si>
    <t>n2</t>
  </si>
  <si>
    <t>Ln(RR)</t>
  </si>
  <si>
    <t>1-p1</t>
  </si>
  <si>
    <t>n1p1</t>
  </si>
  <si>
    <t>1-p2</t>
  </si>
  <si>
    <t>n2p2</t>
  </si>
  <si>
    <t>p1</t>
  </si>
  <si>
    <t>p2</t>
  </si>
  <si>
    <t>Ln Upper</t>
  </si>
  <si>
    <t>Ln Lower</t>
  </si>
  <si>
    <t>American Indian</t>
  </si>
  <si>
    <t>Asian</t>
  </si>
  <si>
    <t>Black</t>
  </si>
  <si>
    <t>Hispanic</t>
  </si>
  <si>
    <t>Pacific Islander</t>
  </si>
  <si>
    <t>White</t>
  </si>
  <si>
    <t>English Learner</t>
  </si>
  <si>
    <t>Multi-year Year Total</t>
  </si>
  <si>
    <t>Multi-Year</t>
  </si>
  <si>
    <t>Multi- racial</t>
  </si>
  <si>
    <t>= Enter data in the yellow cells.</t>
  </si>
  <si>
    <t>Most recent year the data is entered for:</t>
  </si>
  <si>
    <t>First year the data is entered for:</t>
  </si>
  <si>
    <t>Number of years of data included here:</t>
  </si>
  <si>
    <t>Formula for the confidence interval</t>
  </si>
  <si>
    <t>Likely disproportionality?</t>
  </si>
  <si>
    <t>related z-value</t>
  </si>
  <si>
    <t>Confidence interval calculations</t>
  </si>
  <si>
    <t>First year you want to include in the risk ratio analysis:</t>
  </si>
  <si>
    <t>Last year you want to include in the risk ratio analysis:</t>
  </si>
  <si>
    <t>Lower end</t>
  </si>
  <si>
    <t>Upper end</t>
  </si>
  <si>
    <t>Confidence Interval:</t>
  </si>
  <si>
    <t>Error check calcs</t>
  </si>
  <si>
    <t>Risk ratio:</t>
  </si>
  <si>
    <t>Check</t>
  </si>
  <si>
    <t>= Grey cells are calculated and protected.</t>
  </si>
  <si>
    <t>Total alternate assessment</t>
  </si>
  <si>
    <t>Economic Dis- advantage</t>
  </si>
  <si>
    <t>Proportions (%)</t>
  </si>
  <si>
    <t>Students</t>
  </si>
  <si>
    <t>Risk Ratio (alternate/regular)</t>
  </si>
  <si>
    <t>Enter Data for Students Taking the General Assessment</t>
  </si>
  <si>
    <t>Enter Data for Students Taking the Alternate Assessment</t>
  </si>
  <si>
    <t>Results: Risk Ratio and Likelihood of Disproportionality</t>
  </si>
  <si>
    <t>* Chronic Absentee is not a standard subgroup for analyzing disproportionality. However, it has been noted in some cases that there is a greater disproportionality with this subgroup in alternate assessment participaiton than any other subgroup.</t>
  </si>
  <si>
    <t>Risk Ratio Details</t>
  </si>
  <si>
    <t>Math</t>
  </si>
  <si>
    <t>Science</t>
  </si>
  <si>
    <t>(Other)</t>
  </si>
  <si>
    <t>You may change these categories as desired.  Unhide columns M:O for additional categories.</t>
  </si>
  <si>
    <t>Do not delete</t>
  </si>
  <si>
    <t>List the content area here:</t>
  </si>
  <si>
    <t>Reading/ELA</t>
  </si>
  <si>
    <r>
      <t>·</t>
    </r>
    <r>
      <rPr>
        <b/>
        <sz val="7"/>
        <color theme="1"/>
        <rFont val="Calibri"/>
        <family val="2"/>
        <scheme val="minor"/>
      </rPr>
      <t>    </t>
    </r>
    <r>
      <rPr>
        <b/>
        <sz val="11"/>
        <color theme="1"/>
        <rFont val="Calibri"/>
        <family val="2"/>
        <scheme val="minor"/>
      </rPr>
      <t> Expected:</t>
    </r>
    <r>
      <rPr>
        <b/>
        <sz val="7"/>
        <color theme="1"/>
        <rFont val="Calibri"/>
        <family val="2"/>
        <scheme val="minor"/>
      </rPr>
      <t xml:space="preserve">  </t>
    </r>
    <r>
      <rPr>
        <b/>
        <sz val="11"/>
        <color theme="1"/>
        <rFont val="Calibri"/>
        <family val="2"/>
        <scheme val="minor"/>
      </rPr>
      <t>There is no evidence of disproportionality when the risk ratio is at or very near 1.</t>
    </r>
  </si>
  <si>
    <t>The risk ratio indicates that the probability or 'risk' of a focal group student being a participant in the alternate assessment is greater than expectation. For example, a risk ratio of 2.0 indicates that a student who is a member of the focal group is twice as likely to participate in the alternate assessment.  A risk ratio of 0.5 indicates that students in the subgroup are half as likely to take the alternate assessment.</t>
  </si>
  <si>
    <t>Participation Rate for Students Taking the Alternate Assessment in a Given Subgroup</t>
  </si>
  <si>
    <t>Number of Students Taking the Alternate Assessment in a Given Subgroup</t>
  </si>
  <si>
    <t>Overall Participation Rate for Students Taking the General Assessment in a Given Subgroup</t>
  </si>
  <si>
    <t>Total Number of Students Taking the General Assessment in a Given Subgroup</t>
  </si>
  <si>
    <t>Students - either</t>
  </si>
  <si>
    <t>Total General Assessment</t>
  </si>
  <si>
    <t>Total Either Assessment</t>
  </si>
  <si>
    <t>Total Alternate Assessment</t>
  </si>
  <si>
    <r>
      <t>·</t>
    </r>
    <r>
      <rPr>
        <sz val="7"/>
        <color theme="1"/>
        <rFont val="Calibri"/>
        <family val="2"/>
        <scheme val="minor"/>
      </rPr>
      <t>    </t>
    </r>
    <r>
      <rPr>
        <sz val="11"/>
        <color theme="1"/>
        <rFont val="Calibri"/>
        <family val="2"/>
        <scheme val="minor"/>
      </rPr>
      <t> </t>
    </r>
    <r>
      <rPr>
        <b/>
        <sz val="11"/>
        <color theme="1"/>
        <rFont val="Calibri"/>
        <family val="2"/>
        <scheme val="minor"/>
      </rPr>
      <t>Expected</t>
    </r>
    <r>
      <rPr>
        <sz val="11"/>
        <color theme="1"/>
        <rFont val="Calibri"/>
        <family val="2"/>
        <scheme val="minor"/>
      </rPr>
      <t>:</t>
    </r>
    <r>
      <rPr>
        <sz val="7"/>
        <color theme="1"/>
        <rFont val="Calibri"/>
        <family val="2"/>
        <scheme val="minor"/>
      </rPr>
      <t xml:space="preserve">  </t>
    </r>
    <r>
      <rPr>
        <sz val="11"/>
        <color theme="1"/>
        <rFont val="Calibri"/>
        <family val="2"/>
        <scheme val="minor"/>
      </rPr>
      <t>There is no evidence of disproportionality when the risk ratio is at or very near 1.</t>
    </r>
  </si>
  <si>
    <r>
      <t>·</t>
    </r>
    <r>
      <rPr>
        <sz val="7"/>
        <color theme="1"/>
        <rFont val="Calibri"/>
        <family val="2"/>
        <scheme val="minor"/>
      </rPr>
      <t>    </t>
    </r>
    <r>
      <rPr>
        <b/>
        <sz val="12"/>
        <color theme="1"/>
        <rFont val="Calibri"/>
        <family val="2"/>
        <scheme val="minor"/>
      </rPr>
      <t> Yes:  </t>
    </r>
    <r>
      <rPr>
        <sz val="7"/>
        <color theme="1"/>
        <rFont val="Calibri"/>
        <family val="2"/>
        <scheme val="minor"/>
      </rPr>
      <t xml:space="preserve">  </t>
    </r>
    <r>
      <rPr>
        <sz val="11"/>
        <color theme="1"/>
        <rFont val="Calibri"/>
        <family val="2"/>
        <scheme val="minor"/>
      </rPr>
      <t>Values greater than 1 that have a less than 5% chance that the real number is 1 are in the "yes" group. The risk ratio indicate that the probability or “risk” of a focal group student being a participant in the alternate assessment is greater than expectation. For example, a risk ratio of 2.0 indicates that a student who is a member of the focal group is twice as likely to participate in the alternate assessment.</t>
    </r>
  </si>
  <si>
    <r>
      <rPr>
        <b/>
        <sz val="12"/>
        <color theme="1"/>
        <rFont val="Calibri"/>
        <family val="2"/>
        <scheme val="minor"/>
      </rPr>
      <t>·  Less than Expected: </t>
    </r>
    <r>
      <rPr>
        <sz val="7"/>
        <color theme="1"/>
        <rFont val="Calibri"/>
        <family val="2"/>
        <scheme val="minor"/>
      </rPr>
      <t>  </t>
    </r>
    <r>
      <rPr>
        <sz val="11"/>
        <color theme="1"/>
        <rFont val="Calibri"/>
        <family val="2"/>
        <scheme val="minor"/>
      </rPr>
      <t>Values less than 1.0  that have a less than 5% chance of being 1 are in the "less than expected group." It indicate that a subgroup student is less likely to be a participant in the alternate assessment than expected. For example, a risk ratio of 0.5 indicates that students in the subgroup are half as likely to take the alternate assessment.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</si>
</sst>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11"/>
      <color rgb="FF000000"/>
      <name val="Symbol"/>
      <family val="1"/>
      <charset val="2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7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Alignment="1">
      <alignment wrapText="1"/>
    </xf>
    <xf numFmtId="10" fontId="0" fillId="2" borderId="1" xfId="0" applyNumberFormat="1" applyFill="1" applyBorder="1" applyAlignment="1">
      <alignment horizontal="center"/>
    </xf>
    <xf numFmtId="2" fontId="0" fillId="0" borderId="0" xfId="0" applyNumberFormat="1"/>
    <xf numFmtId="0" fontId="0" fillId="2" borderId="1" xfId="0" applyFill="1" applyBorder="1" applyAlignment="1">
      <alignment horizontal="center"/>
    </xf>
    <xf numFmtId="3" fontId="0" fillId="0" borderId="1" xfId="0" applyNumberFormat="1" applyBorder="1" applyAlignment="1" applyProtection="1">
      <alignment horizontal="center" vertical="center" wrapText="1"/>
      <protection locked="0"/>
    </xf>
    <xf numFmtId="0" fontId="0" fillId="3" borderId="0" xfId="0" applyFill="1" applyAlignment="1">
      <alignment horizontal="right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0" xfId="0" applyFill="1" applyAlignment="1">
      <alignment horizontal="right" vertical="center" wrapText="1"/>
    </xf>
    <xf numFmtId="0" fontId="2" fillId="0" borderId="0" xfId="0" applyFont="1" applyAlignment="1">
      <alignment vertical="top"/>
    </xf>
    <xf numFmtId="0" fontId="0" fillId="3" borderId="1" xfId="0" applyFill="1" applyBorder="1"/>
    <xf numFmtId="0" fontId="0" fillId="2" borderId="2" xfId="0" applyFill="1" applyBorder="1" applyAlignment="1">
      <alignment horizontal="center" wrapText="1"/>
    </xf>
    <xf numFmtId="0" fontId="0" fillId="3" borderId="1" xfId="0" applyFill="1" applyBorder="1" applyAlignment="1">
      <alignment horizontal="center" vertical="top" wrapText="1"/>
    </xf>
    <xf numFmtId="0" fontId="0" fillId="5" borderId="1" xfId="0" applyFill="1" applyBorder="1"/>
    <xf numFmtId="0" fontId="0" fillId="2" borderId="1" xfId="0" applyFill="1" applyBorder="1"/>
    <xf numFmtId="0" fontId="0" fillId="0" borderId="0" xfId="0" quotePrefix="1"/>
    <xf numFmtId="0" fontId="4" fillId="0" borderId="0" xfId="0" applyFont="1"/>
    <xf numFmtId="3" fontId="0" fillId="5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horizontal="left" vertical="center"/>
    </xf>
    <xf numFmtId="165" fontId="0" fillId="2" borderId="1" xfId="0" applyNumberFormat="1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3" fontId="0" fillId="2" borderId="1" xfId="0" applyNumberFormat="1" applyFill="1" applyBorder="1"/>
    <xf numFmtId="3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65" fontId="0" fillId="2" borderId="4" xfId="0" applyNumberFormat="1" applyFill="1" applyBorder="1" applyAlignment="1">
      <alignment horizontal="center"/>
    </xf>
    <xf numFmtId="10" fontId="0" fillId="2" borderId="4" xfId="0" applyNumberFormat="1" applyFill="1" applyBorder="1" applyAlignment="1">
      <alignment horizontal="center"/>
    </xf>
    <xf numFmtId="3" fontId="0" fillId="5" borderId="5" xfId="0" applyNumberFormat="1" applyFill="1" applyBorder="1" applyAlignment="1" applyProtection="1">
      <alignment horizontal="center"/>
      <protection locked="0"/>
    </xf>
    <xf numFmtId="3" fontId="0" fillId="2" borderId="5" xfId="0" applyNumberForma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65" fontId="0" fillId="2" borderId="5" xfId="0" applyNumberFormat="1" applyFill="1" applyBorder="1" applyAlignment="1">
      <alignment horizontal="center"/>
    </xf>
    <xf numFmtId="3" fontId="0" fillId="5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10" fontId="0" fillId="2" borderId="5" xfId="0" applyNumberForma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vertical="top" wrapText="1"/>
    </xf>
    <xf numFmtId="0" fontId="8" fillId="0" borderId="0" xfId="0" applyFont="1" applyAlignment="1">
      <alignment wrapText="1"/>
    </xf>
    <xf numFmtId="0" fontId="0" fillId="0" borderId="0" xfId="0" applyAlignment="1" applyProtection="1">
      <alignment horizontal="center" vertical="center" wrapText="1"/>
      <protection locked="0"/>
    </xf>
    <xf numFmtId="0" fontId="3" fillId="0" borderId="0" xfId="0" applyFont="1"/>
    <xf numFmtId="0" fontId="8" fillId="0" borderId="0" xfId="0" applyFont="1"/>
    <xf numFmtId="0" fontId="0" fillId="3" borderId="0" xfId="0" applyFill="1" applyAlignment="1">
      <alignment horizontal="center" vertical="center" wrapText="1"/>
    </xf>
    <xf numFmtId="165" fontId="0" fillId="2" borderId="0" xfId="0" applyNumberFormat="1" applyFill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0" fillId="5" borderId="1" xfId="0" applyFill="1" applyBorder="1" applyProtection="1">
      <protection locked="0"/>
    </xf>
    <xf numFmtId="3" fontId="0" fillId="2" borderId="1" xfId="0" applyNumberFormat="1" applyFill="1" applyBorder="1" applyAlignment="1">
      <alignment horizontal="center" vertical="center" wrapText="1"/>
    </xf>
    <xf numFmtId="9" fontId="0" fillId="2" borderId="1" xfId="0" applyNumberFormat="1" applyFill="1" applyBorder="1" applyAlignment="1">
      <alignment horizontal="center" vertical="center" wrapText="1"/>
    </xf>
    <xf numFmtId="0" fontId="9" fillId="0" borderId="0" xfId="0" applyFont="1"/>
    <xf numFmtId="0" fontId="8" fillId="0" borderId="0" xfId="0" applyFont="1" applyAlignment="1">
      <alignment horizontal="center"/>
    </xf>
    <xf numFmtId="2" fontId="0" fillId="4" borderId="1" xfId="1" applyNumberFormat="1" applyFont="1" applyFill="1" applyBorder="1" applyAlignment="1">
      <alignment horizontal="right"/>
    </xf>
    <xf numFmtId="2" fontId="8" fillId="2" borderId="1" xfId="0" applyNumberFormat="1" applyFont="1" applyFill="1" applyBorder="1"/>
    <xf numFmtId="0" fontId="3" fillId="0" borderId="1" xfId="0" applyFont="1" applyBorder="1" applyAlignment="1">
      <alignment horizontal="center" wrapText="1"/>
    </xf>
    <xf numFmtId="0" fontId="8" fillId="0" borderId="6" xfId="0" applyFont="1" applyBorder="1" applyAlignment="1">
      <alignment wrapText="1"/>
    </xf>
    <xf numFmtId="0" fontId="3" fillId="0" borderId="6" xfId="0" applyFont="1" applyBorder="1" applyAlignment="1">
      <alignment horizontal="center" wrapText="1"/>
    </xf>
    <xf numFmtId="0" fontId="0" fillId="3" borderId="7" xfId="0" applyFill="1" applyBorder="1"/>
    <xf numFmtId="2" fontId="0" fillId="4" borderId="8" xfId="1" applyNumberFormat="1" applyFont="1" applyFill="1" applyBorder="1" applyAlignment="1">
      <alignment horizontal="right"/>
    </xf>
    <xf numFmtId="2" fontId="0" fillId="2" borderId="1" xfId="0" applyNumberFormat="1" applyFill="1" applyBorder="1"/>
    <xf numFmtId="164" fontId="0" fillId="2" borderId="1" xfId="0" applyNumberFormat="1" applyFill="1" applyBorder="1"/>
    <xf numFmtId="1" fontId="0" fillId="2" borderId="1" xfId="0" applyNumberFormat="1" applyFill="1" applyBorder="1"/>
    <xf numFmtId="2" fontId="0" fillId="0" borderId="1" xfId="0" applyNumberFormat="1" applyBorder="1"/>
    <xf numFmtId="0" fontId="0" fillId="0" borderId="1" xfId="0" applyBorder="1"/>
    <xf numFmtId="3" fontId="0" fillId="0" borderId="1" xfId="0" applyNumberFormat="1" applyBorder="1"/>
    <xf numFmtId="165" fontId="0" fillId="2" borderId="1" xfId="0" applyNumberFormat="1" applyFill="1" applyBorder="1" applyAlignment="1">
      <alignment wrapText="1"/>
    </xf>
    <xf numFmtId="165" fontId="0" fillId="2" borderId="1" xfId="0" applyNumberFormat="1" applyFill="1" applyBorder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3" fillId="3" borderId="0" xfId="0" applyFont="1" applyFill="1" applyAlignment="1">
      <alignment horizontal="left" vertical="center" wrapText="1"/>
    </xf>
    <xf numFmtId="0" fontId="0" fillId="0" borderId="1" xfId="0" applyBorder="1" applyAlignment="1">
      <alignment horizontal="center" wrapText="1"/>
    </xf>
    <xf numFmtId="0" fontId="0" fillId="5" borderId="1" xfId="0" applyFill="1" applyBorder="1" applyAlignment="1" applyProtection="1">
      <alignment horizontal="center" wrapText="1"/>
      <protection locked="0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center"/>
    </xf>
    <xf numFmtId="0" fontId="11" fillId="0" borderId="0" xfId="0" applyFont="1"/>
    <xf numFmtId="0" fontId="10" fillId="0" borderId="0" xfId="0" applyFont="1" applyAlignment="1">
      <alignment horizontal="left" vertical="center" indent="5"/>
    </xf>
    <xf numFmtId="0" fontId="10" fillId="0" borderId="0" xfId="0" applyFont="1" applyAlignment="1">
      <alignment horizontal="left" vertical="center" indent="3"/>
    </xf>
    <xf numFmtId="165" fontId="0" fillId="5" borderId="1" xfId="1" applyNumberFormat="1" applyFont="1" applyFill="1" applyBorder="1" applyProtection="1">
      <protection locked="0"/>
    </xf>
    <xf numFmtId="0" fontId="0" fillId="2" borderId="0" xfId="0" applyFill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left" wrapText="1"/>
    </xf>
    <xf numFmtId="0" fontId="0" fillId="0" borderId="0" xfId="0" applyAlignment="1">
      <alignment vertical="top" wrapText="1"/>
    </xf>
    <xf numFmtId="0" fontId="13" fillId="0" borderId="0" xfId="0" applyFont="1" applyAlignment="1">
      <alignment vertical="top" wrapText="1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vertical="top"/>
    </xf>
    <xf numFmtId="0" fontId="13" fillId="0" borderId="0" xfId="0" applyFont="1" applyAlignment="1">
      <alignment vertical="center"/>
    </xf>
    <xf numFmtId="0" fontId="0" fillId="0" borderId="0" xfId="0" applyAlignment="1">
      <alignment horizontal="right" vertical="center" wrapText="1"/>
    </xf>
    <xf numFmtId="0" fontId="0" fillId="2" borderId="3" xfId="0" applyFill="1" applyBorder="1" applyAlignment="1">
      <alignment horizontal="center" wrapText="1"/>
    </xf>
    <xf numFmtId="0" fontId="0" fillId="0" borderId="0" xfId="0" applyAlignment="1">
      <alignment horizontal="left" vertical="center" indent="5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left" vertical="center" wrapText="1" indent="3"/>
    </xf>
    <xf numFmtId="0" fontId="0" fillId="0" borderId="9" xfId="0" applyBorder="1" applyAlignment="1">
      <alignment horizontal="left" wrapText="1"/>
    </xf>
    <xf numFmtId="0" fontId="0" fillId="5" borderId="4" xfId="0" applyFill="1" applyBorder="1" applyAlignment="1">
      <alignment horizontal="center"/>
    </xf>
    <xf numFmtId="0" fontId="0" fillId="5" borderId="10" xfId="0" applyFill="1" applyBorder="1" applyAlignment="1">
      <alignment horizontal="center"/>
    </xf>
  </cellXfs>
  <cellStyles count="2">
    <cellStyle name="Normal" xfId="0" builtinId="0"/>
    <cellStyle name="Percent" xfId="1" builtinId="5"/>
  </cellStyles>
  <dxfs count="103"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ill>
        <patternFill>
          <bgColor theme="9" tint="0.59996337778862885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/>
        <i val="0"/>
        <color theme="1"/>
      </font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ill>
        <patternFill>
          <bgColor theme="9" tint="0.59996337778862885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ill>
        <patternFill>
          <bgColor theme="9" tint="0.59996337778862885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ill>
        <patternFill>
          <bgColor theme="9" tint="0.59996337778862885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ill>
        <patternFill>
          <bgColor theme="9" tint="0.59996337778862885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ill>
        <patternFill>
          <bgColor theme="9" tint="0.59996337778862885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/>
        <i val="0"/>
        <color theme="1"/>
      </font>
      <fill>
        <patternFill>
          <bgColor theme="5" tint="0.59996337778862885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ill>
        <patternFill>
          <bgColor theme="9" tint="0.59996337778862885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ill>
        <patternFill>
          <bgColor theme="9" tint="0.59996337778862885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ill>
        <patternFill>
          <bgColor theme="9" tint="0.59996337778862885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/>
        <i val="0"/>
        <color theme="1"/>
      </font>
      <fill>
        <patternFill>
          <bgColor theme="5" tint="0.59996337778862885"/>
        </patternFill>
      </fill>
    </dxf>
    <dxf>
      <font>
        <color theme="0" tint="-0.14996795556505021"/>
      </font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ill>
        <patternFill>
          <bgColor theme="9" tint="0.59996337778862885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ill>
        <patternFill>
          <bgColor theme="9" tint="0.59996337778862885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ill>
        <patternFill>
          <bgColor theme="9" tint="0.59996337778862885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/>
        <i val="0"/>
        <color theme="1"/>
      </font>
      <fill>
        <patternFill>
          <bgColor theme="5" tint="0.59996337778862885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ill>
        <patternFill>
          <bgColor theme="9" tint="0.59996337778862885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341191</xdr:colOff>
      <xdr:row>2</xdr:row>
      <xdr:rowOff>170961</xdr:rowOff>
    </xdr:from>
    <xdr:ext cx="4440115" cy="129791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93ABA3A-2003-4CD0-8B8F-A41C28A89DBA}"/>
            </a:ext>
          </a:extLst>
        </xdr:cNvPr>
        <xdr:cNvSpPr txBox="1"/>
      </xdr:nvSpPr>
      <xdr:spPr>
        <a:xfrm>
          <a:off x="12761791" y="1123461"/>
          <a:ext cx="4440115" cy="1297919"/>
        </a:xfrm>
        <a:prstGeom prst="rect">
          <a:avLst/>
        </a:prstGeom>
        <a:solidFill>
          <a:schemeClr val="bg1"/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 b="1"/>
            <a:t>Notes</a:t>
          </a:r>
        </a:p>
        <a:p>
          <a:r>
            <a:rPr lang="en-US" sz="1100"/>
            <a:t>Because of small numbers of students taking the alternate assessment, to calculate the Risk Ratio, it can be more statistically relevant to use three year totals.</a:t>
          </a:r>
        </a:p>
        <a:p>
          <a:endParaRPr lang="en-US" sz="1100"/>
        </a:p>
        <a:p>
          <a:r>
            <a:rPr lang="en-US" sz="1100"/>
            <a:t>Use the numbers in the three year total column when determining the Difference in Proportion and Risk Ratio.</a:t>
          </a:r>
        </a:p>
      </xdr:txBody>
    </xdr:sp>
    <xdr:clientData/>
  </xdr:oneCellAnchor>
  <xdr:oneCellAnchor>
    <xdr:from>
      <xdr:col>12</xdr:col>
      <xdr:colOff>523875</xdr:colOff>
      <xdr:row>64</xdr:row>
      <xdr:rowOff>143901</xdr:rowOff>
    </xdr:from>
    <xdr:ext cx="4359275" cy="856224"/>
    <xdr:pic>
      <xdr:nvPicPr>
        <xdr:cNvPr id="5" name="Picture 4" descr="Confidence Interval formula&#10;">
          <a:extLst>
            <a:ext uri="{FF2B5EF4-FFF2-40B4-BE49-F238E27FC236}">
              <a16:creationId xmlns:a16="http://schemas.microsoft.com/office/drawing/2014/main" id="{9D1662B3-0765-4321-BE26-3E200A57AF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63700" y="12688326"/>
          <a:ext cx="4359275" cy="856224"/>
        </a:xfrm>
        <a:prstGeom prst="rect">
          <a:avLst/>
        </a:prstGeom>
      </xdr:spPr>
    </xdr:pic>
    <xdr:clientData/>
  </xdr:oneCellAnchor>
  <xdr:oneCellAnchor>
    <xdr:from>
      <xdr:col>12</xdr:col>
      <xdr:colOff>342900</xdr:colOff>
      <xdr:row>80</xdr:row>
      <xdr:rowOff>104775</xdr:rowOff>
    </xdr:from>
    <xdr:ext cx="6819900" cy="1642373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99486548-EF60-4F47-8015-CB4A406841B9}"/>
            </a:ext>
          </a:extLst>
        </xdr:cNvPr>
        <xdr:cNvSpPr txBox="1"/>
      </xdr:nvSpPr>
      <xdr:spPr>
        <a:xfrm>
          <a:off x="10944225" y="17468850"/>
          <a:ext cx="6819900" cy="1642373"/>
        </a:xfrm>
        <a:prstGeom prst="rect">
          <a:avLst/>
        </a:prstGeom>
        <a:solidFill>
          <a:schemeClr val="bg1"/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 b="1"/>
            <a:t>Notes</a:t>
          </a:r>
        </a:p>
        <a:p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"Subgroup" refers to the group of students - "American Indian vs. Asian, etc."</a:t>
          </a:r>
          <a:endParaRPr lang="en-US">
            <a:effectLst/>
          </a:endParaRPr>
        </a:p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The numbers in the  General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Assessment row are the number of students who did not take an alternate assessment.  </a:t>
          </a:r>
          <a:endParaRPr lang="en-US">
            <a:effectLst/>
          </a:endParaRPr>
        </a:p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The numbers in the "Total Either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Assessment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row is the total number of students.</a:t>
          </a:r>
          <a:endParaRPr lang="en-US">
            <a:effectLst/>
          </a:endParaRPr>
        </a:p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The EXP Upper and EXP Lower is the Confidence Interval of the Risk Ratio. </a:t>
          </a:r>
          <a:endParaRPr lang="en-US">
            <a:effectLst/>
          </a:endParaRPr>
        </a:p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ratio of 1.0 means that the ratio of the subgroup to the non-subgroup is equal (i.e. No disproportionality). </a:t>
          </a:r>
          <a:endParaRPr lang="en-US">
            <a:effectLst/>
          </a:endParaRPr>
        </a:p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If 1.0 is outside the Confidence Interval, then there is most likely disproportionality.</a:t>
          </a:r>
          <a:endParaRPr lang="en-US">
            <a:effectLst/>
          </a:endParaRPr>
        </a:p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Small numbers of students can make it difficult to affirm statistically disproportionality. Other factors and evidence may need to be considered.</a:t>
          </a:r>
          <a:endParaRPr lang="en-US">
            <a:effectLst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341191</xdr:colOff>
      <xdr:row>2</xdr:row>
      <xdr:rowOff>170961</xdr:rowOff>
    </xdr:from>
    <xdr:ext cx="4440115" cy="129791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0101997-F1E0-448F-8208-E94D84C82353}"/>
            </a:ext>
          </a:extLst>
        </xdr:cNvPr>
        <xdr:cNvSpPr txBox="1"/>
      </xdr:nvSpPr>
      <xdr:spPr>
        <a:xfrm>
          <a:off x="11085391" y="1123461"/>
          <a:ext cx="4440115" cy="1297919"/>
        </a:xfrm>
        <a:prstGeom prst="rect">
          <a:avLst/>
        </a:prstGeom>
        <a:solidFill>
          <a:schemeClr val="bg1"/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 b="1"/>
            <a:t>Notes</a:t>
          </a:r>
        </a:p>
        <a:p>
          <a:r>
            <a:rPr lang="en-US" sz="1100"/>
            <a:t>Because of small numbers of students taking the alternate assessment, to calculate the Risk Ratio, it can be more statistically relevant to use three year totals.</a:t>
          </a:r>
        </a:p>
        <a:p>
          <a:endParaRPr lang="en-US" sz="1100"/>
        </a:p>
        <a:p>
          <a:r>
            <a:rPr lang="en-US" sz="1100"/>
            <a:t>Use the numbers in the three year total column when determining the Difference in Proportion and Risk Ratio.</a:t>
          </a:r>
        </a:p>
      </xdr:txBody>
    </xdr:sp>
    <xdr:clientData/>
  </xdr:oneCellAnchor>
  <xdr:oneCellAnchor>
    <xdr:from>
      <xdr:col>12</xdr:col>
      <xdr:colOff>523875</xdr:colOff>
      <xdr:row>64</xdr:row>
      <xdr:rowOff>143901</xdr:rowOff>
    </xdr:from>
    <xdr:ext cx="4359275" cy="856224"/>
    <xdr:pic>
      <xdr:nvPicPr>
        <xdr:cNvPr id="3" name="Picture 2" descr="Confidence Interval formula">
          <a:extLst>
            <a:ext uri="{FF2B5EF4-FFF2-40B4-BE49-F238E27FC236}">
              <a16:creationId xmlns:a16="http://schemas.microsoft.com/office/drawing/2014/main" id="{633CF780-4FF6-4D71-8258-6277FDB1BD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77675" y="12812151"/>
          <a:ext cx="4359275" cy="856224"/>
        </a:xfrm>
        <a:prstGeom prst="rect">
          <a:avLst/>
        </a:prstGeom>
      </xdr:spPr>
    </xdr:pic>
    <xdr:clientData/>
  </xdr:oneCellAnchor>
  <xdr:oneCellAnchor>
    <xdr:from>
      <xdr:col>12</xdr:col>
      <xdr:colOff>342900</xdr:colOff>
      <xdr:row>80</xdr:row>
      <xdr:rowOff>104775</xdr:rowOff>
    </xdr:from>
    <xdr:ext cx="6819900" cy="164237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625CA3B-5119-4382-A048-5FF9620CF9DE}"/>
            </a:ext>
          </a:extLst>
        </xdr:cNvPr>
        <xdr:cNvSpPr txBox="1"/>
      </xdr:nvSpPr>
      <xdr:spPr>
        <a:xfrm>
          <a:off x="10467975" y="17497425"/>
          <a:ext cx="6819900" cy="1642373"/>
        </a:xfrm>
        <a:prstGeom prst="rect">
          <a:avLst/>
        </a:prstGeom>
        <a:solidFill>
          <a:schemeClr val="bg1"/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 b="1"/>
            <a:t>Notes</a:t>
          </a:r>
        </a:p>
        <a:p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"Subgroup" refers to the group of students - "American Indian vs. Asian, etc."</a:t>
          </a:r>
          <a:endParaRPr lang="en-US">
            <a:effectLst/>
          </a:endParaRPr>
        </a:p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The numbers in the  General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Assessment row are the number of students who did not take an alternate assessment.  </a:t>
          </a:r>
          <a:endParaRPr lang="en-US">
            <a:effectLst/>
          </a:endParaRPr>
        </a:p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The numbers in the "Total Either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Assessment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row is the total number of students.</a:t>
          </a:r>
          <a:endParaRPr lang="en-US">
            <a:effectLst/>
          </a:endParaRPr>
        </a:p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The EXP Upper and EXP Lower is the Confidence Interval of the Risk Ratio. </a:t>
          </a:r>
          <a:endParaRPr lang="en-US">
            <a:effectLst/>
          </a:endParaRPr>
        </a:p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ratio of 1.0 means that the ratio of the subgroup to the non-subgroup is equal (i.e. No disproportionality). </a:t>
          </a:r>
          <a:endParaRPr lang="en-US">
            <a:effectLst/>
          </a:endParaRPr>
        </a:p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If 1.0 is outside the Confidence Interval, then there is most likely disproportionality.</a:t>
          </a:r>
          <a:endParaRPr lang="en-US">
            <a:effectLst/>
          </a:endParaRPr>
        </a:p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Small numbers of students can make it difficult to affirm statistically disproportionality. Other factors and evidence may need to be considered.</a:t>
          </a:r>
          <a:endParaRPr lang="en-US">
            <a:effectLst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341191</xdr:colOff>
      <xdr:row>2</xdr:row>
      <xdr:rowOff>170961</xdr:rowOff>
    </xdr:from>
    <xdr:ext cx="4440115" cy="129791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13558FB-A76E-4092-8EBD-BD94AC690615}"/>
            </a:ext>
          </a:extLst>
        </xdr:cNvPr>
        <xdr:cNvSpPr txBox="1"/>
      </xdr:nvSpPr>
      <xdr:spPr>
        <a:xfrm>
          <a:off x="11085391" y="1123461"/>
          <a:ext cx="4440115" cy="1297919"/>
        </a:xfrm>
        <a:prstGeom prst="rect">
          <a:avLst/>
        </a:prstGeom>
        <a:solidFill>
          <a:schemeClr val="bg1"/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 b="1"/>
            <a:t>Notes</a:t>
          </a:r>
        </a:p>
        <a:p>
          <a:r>
            <a:rPr lang="en-US" sz="1100"/>
            <a:t>Because of small numbers of students taking the alternate assessment, to calculate the Risk Ratio, it can be more statistically relevant to use three year totals.</a:t>
          </a:r>
        </a:p>
        <a:p>
          <a:endParaRPr lang="en-US" sz="1100"/>
        </a:p>
        <a:p>
          <a:r>
            <a:rPr lang="en-US" sz="1100"/>
            <a:t>Use the numbers in the three year total column when determining the Difference in Proportion and Risk Ratio.</a:t>
          </a:r>
        </a:p>
      </xdr:txBody>
    </xdr:sp>
    <xdr:clientData/>
  </xdr:oneCellAnchor>
  <xdr:oneCellAnchor>
    <xdr:from>
      <xdr:col>12</xdr:col>
      <xdr:colOff>523875</xdr:colOff>
      <xdr:row>64</xdr:row>
      <xdr:rowOff>143901</xdr:rowOff>
    </xdr:from>
    <xdr:ext cx="4359275" cy="856224"/>
    <xdr:pic>
      <xdr:nvPicPr>
        <xdr:cNvPr id="3" name="Picture 2" descr="Confidence Interval formula">
          <a:extLst>
            <a:ext uri="{FF2B5EF4-FFF2-40B4-BE49-F238E27FC236}">
              <a16:creationId xmlns:a16="http://schemas.microsoft.com/office/drawing/2014/main" id="{0AD9DE9E-5775-4B35-856F-E38B4D611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77675" y="12812151"/>
          <a:ext cx="4359275" cy="856224"/>
        </a:xfrm>
        <a:prstGeom prst="rect">
          <a:avLst/>
        </a:prstGeom>
      </xdr:spPr>
    </xdr:pic>
    <xdr:clientData/>
  </xdr:oneCellAnchor>
  <xdr:oneCellAnchor>
    <xdr:from>
      <xdr:col>12</xdr:col>
      <xdr:colOff>342900</xdr:colOff>
      <xdr:row>80</xdr:row>
      <xdr:rowOff>104775</xdr:rowOff>
    </xdr:from>
    <xdr:ext cx="6819900" cy="164237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9E3BBAB-F1B9-4FAB-8190-4EAC2A3D4A68}"/>
            </a:ext>
          </a:extLst>
        </xdr:cNvPr>
        <xdr:cNvSpPr txBox="1"/>
      </xdr:nvSpPr>
      <xdr:spPr>
        <a:xfrm>
          <a:off x="10467975" y="17487900"/>
          <a:ext cx="6819900" cy="1642373"/>
        </a:xfrm>
        <a:prstGeom prst="rect">
          <a:avLst/>
        </a:prstGeom>
        <a:solidFill>
          <a:schemeClr val="bg1"/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 b="1"/>
            <a:t>Notes</a:t>
          </a:r>
        </a:p>
        <a:p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"Subgroup" refers to the group of students - "American Indian vs. Asian, etc."</a:t>
          </a:r>
          <a:endParaRPr lang="en-US">
            <a:effectLst/>
          </a:endParaRPr>
        </a:p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The numbers in the  General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Assessment row are the number of students who did not take an alternate assessment.  </a:t>
          </a:r>
          <a:endParaRPr lang="en-US">
            <a:effectLst/>
          </a:endParaRPr>
        </a:p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The numbers in the "Total Either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Assessment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row is the total number of students.</a:t>
          </a:r>
          <a:endParaRPr lang="en-US">
            <a:effectLst/>
          </a:endParaRPr>
        </a:p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The EXP Upper and EXP Lower is the Confidence Interval of the Risk Ratio. </a:t>
          </a:r>
          <a:endParaRPr lang="en-US">
            <a:effectLst/>
          </a:endParaRPr>
        </a:p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ratio of 1.0 means that the ratio of the subgroup to the non-subgroup is equal (i.e. No disproportionality). </a:t>
          </a:r>
          <a:endParaRPr lang="en-US">
            <a:effectLst/>
          </a:endParaRPr>
        </a:p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If 1.0 is outside the Confidence Interval, then there is most likely disproportionality.</a:t>
          </a:r>
          <a:endParaRPr lang="en-US">
            <a:effectLst/>
          </a:endParaRPr>
        </a:p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Small numbers of students can make it difficult to affirm statistically disproportionality. Other factors and evidence may need to be considered.</a:t>
          </a:r>
          <a:endParaRPr lang="en-US">
            <a:effectLst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341191</xdr:colOff>
      <xdr:row>5</xdr:row>
      <xdr:rowOff>170961</xdr:rowOff>
    </xdr:from>
    <xdr:ext cx="4440115" cy="129791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29845C2-D737-48D3-A87C-4C71F350EE46}"/>
            </a:ext>
          </a:extLst>
        </xdr:cNvPr>
        <xdr:cNvSpPr txBox="1"/>
      </xdr:nvSpPr>
      <xdr:spPr>
        <a:xfrm>
          <a:off x="13542841" y="1123461"/>
          <a:ext cx="4440115" cy="1297919"/>
        </a:xfrm>
        <a:prstGeom prst="rect">
          <a:avLst/>
        </a:prstGeom>
        <a:solidFill>
          <a:schemeClr val="bg1"/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 b="1"/>
            <a:t>Notes</a:t>
          </a:r>
        </a:p>
        <a:p>
          <a:r>
            <a:rPr lang="en-US" sz="1100"/>
            <a:t>Because of small numbers of students taking the alternate assessment, to calculate the Risk Ratio, it can be more statistically relevant to use three year totals.</a:t>
          </a:r>
        </a:p>
        <a:p>
          <a:endParaRPr lang="en-US" sz="1100"/>
        </a:p>
        <a:p>
          <a:r>
            <a:rPr lang="en-US" sz="1100"/>
            <a:t>Use the numbers in the three year total column when determining the Difference in Proportion and Risk Ratio.</a:t>
          </a:r>
        </a:p>
      </xdr:txBody>
    </xdr:sp>
    <xdr:clientData/>
  </xdr:oneCellAnchor>
  <xdr:oneCellAnchor>
    <xdr:from>
      <xdr:col>16</xdr:col>
      <xdr:colOff>523875</xdr:colOff>
      <xdr:row>67</xdr:row>
      <xdr:rowOff>143901</xdr:rowOff>
    </xdr:from>
    <xdr:ext cx="4359275" cy="856224"/>
    <xdr:pic>
      <xdr:nvPicPr>
        <xdr:cNvPr id="3" name="Picture 2" descr="Confidence Interval formula">
          <a:extLst>
            <a:ext uri="{FF2B5EF4-FFF2-40B4-BE49-F238E27FC236}">
              <a16:creationId xmlns:a16="http://schemas.microsoft.com/office/drawing/2014/main" id="{21DDFBA0-65B9-4F4B-B85F-75F357DD6D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35125" y="11891401"/>
          <a:ext cx="4359275" cy="856224"/>
        </a:xfrm>
        <a:prstGeom prst="rect">
          <a:avLst/>
        </a:prstGeom>
      </xdr:spPr>
    </xdr:pic>
    <xdr:clientData/>
  </xdr:oneCellAnchor>
  <xdr:oneCellAnchor>
    <xdr:from>
      <xdr:col>16</xdr:col>
      <xdr:colOff>342900</xdr:colOff>
      <xdr:row>83</xdr:row>
      <xdr:rowOff>104775</xdr:rowOff>
    </xdr:from>
    <xdr:ext cx="6819900" cy="164237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38B0FB0-5A83-4DC3-91FC-24D0FE50B77E}"/>
            </a:ext>
          </a:extLst>
        </xdr:cNvPr>
        <xdr:cNvSpPr txBox="1"/>
      </xdr:nvSpPr>
      <xdr:spPr>
        <a:xfrm>
          <a:off x="11953875" y="18116550"/>
          <a:ext cx="6819900" cy="1642373"/>
        </a:xfrm>
        <a:prstGeom prst="rect">
          <a:avLst/>
        </a:prstGeom>
        <a:solidFill>
          <a:schemeClr val="bg1"/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 b="1"/>
            <a:t>Notes</a:t>
          </a:r>
        </a:p>
        <a:p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"Subgroup" refers to the group of students - "American Indian vs. Asian, etc."</a:t>
          </a:r>
          <a:endParaRPr lang="en-US">
            <a:effectLst/>
          </a:endParaRPr>
        </a:p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The numbers in the  General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Assessment row are the number of students who did not take an alternate assessment.  </a:t>
          </a:r>
          <a:endParaRPr lang="en-US">
            <a:effectLst/>
          </a:endParaRPr>
        </a:p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The numbers in the "Total Either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Assessment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row is the total number of students.</a:t>
          </a:r>
          <a:endParaRPr lang="en-US">
            <a:effectLst/>
          </a:endParaRPr>
        </a:p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The EXP Upper and EXP Lower is the Confidence Interval of the Risk Ratio. </a:t>
          </a:r>
          <a:endParaRPr lang="en-US">
            <a:effectLst/>
          </a:endParaRPr>
        </a:p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ratio of 1.0 means that the ratio of the subgroup to the non-subgroup is equal (i.e. No disproportionality). </a:t>
          </a:r>
          <a:endParaRPr lang="en-US">
            <a:effectLst/>
          </a:endParaRPr>
        </a:p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If 1.0 is outside the Confidence Interval, then there is most likely disproportionality.</a:t>
          </a:r>
          <a:endParaRPr lang="en-US">
            <a:effectLst/>
          </a:endParaRPr>
        </a:p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Small numbers of students can make it difficult to affirm statistically disproportionality. Other factors and evidence may need to be considered.</a:t>
          </a:r>
          <a:endParaRPr lang="en-US">
            <a:effectLst/>
          </a:endParaRPr>
        </a:p>
      </xdr:txBody>
    </xdr:sp>
    <xdr:clientData/>
  </xdr:oneCellAnchor>
  <xdr:oneCellAnchor>
    <xdr:from>
      <xdr:col>0</xdr:col>
      <xdr:colOff>38100</xdr:colOff>
      <xdr:row>0</xdr:row>
      <xdr:rowOff>69850</xdr:rowOff>
    </xdr:from>
    <xdr:ext cx="8389669" cy="311496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90D8253-8AA1-40AE-8F51-6277F3A9EDFF}"/>
            </a:ext>
          </a:extLst>
        </xdr:cNvPr>
        <xdr:cNvSpPr txBox="1"/>
      </xdr:nvSpPr>
      <xdr:spPr>
        <a:xfrm>
          <a:off x="38100" y="69850"/>
          <a:ext cx="8389669" cy="311496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/>
            <a:t>Use</a:t>
          </a:r>
          <a:r>
            <a:rPr lang="en-US" sz="1400" baseline="0"/>
            <a:t> this sheet to enter an additional content area of your choice, and/or other student categories in columns J-O.</a:t>
          </a:r>
          <a:endParaRPr lang="en-US" sz="1400"/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Z133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B3" sqref="B3"/>
    </sheetView>
  </sheetViews>
  <sheetFormatPr defaultRowHeight="15" x14ac:dyDescent="0.25"/>
  <cols>
    <col min="1" max="1" width="31" style="1" customWidth="1"/>
    <col min="2" max="8" width="11.28515625" customWidth="1"/>
    <col min="9" max="9" width="17.5703125" style="1" customWidth="1"/>
    <col min="10" max="11" width="11.140625" customWidth="1"/>
  </cols>
  <sheetData>
    <row r="1" spans="1:11" ht="31.5" x14ac:dyDescent="0.5">
      <c r="A1" s="49" t="s">
        <v>48</v>
      </c>
      <c r="F1" s="42"/>
      <c r="J1" t="s">
        <v>55</v>
      </c>
    </row>
    <row r="2" spans="1:11" ht="44.25" customHeight="1" x14ac:dyDescent="0.25">
      <c r="B2" s="45" t="s">
        <v>15</v>
      </c>
      <c r="C2" s="45" t="s">
        <v>16</v>
      </c>
      <c r="D2" s="45" t="s">
        <v>17</v>
      </c>
      <c r="E2" s="45" t="s">
        <v>18</v>
      </c>
      <c r="F2" s="45" t="s">
        <v>24</v>
      </c>
      <c r="G2" s="45" t="s">
        <v>19</v>
      </c>
      <c r="H2" s="45" t="s">
        <v>20</v>
      </c>
      <c r="I2" s="45" t="s">
        <v>68</v>
      </c>
      <c r="J2" s="45" t="s">
        <v>43</v>
      </c>
      <c r="K2" s="45" t="s">
        <v>21</v>
      </c>
    </row>
    <row r="3" spans="1:11" x14ac:dyDescent="0.25">
      <c r="A3" s="8">
        <v>2017</v>
      </c>
      <c r="B3" s="18"/>
      <c r="C3" s="18"/>
      <c r="D3" s="18"/>
      <c r="E3" s="18"/>
      <c r="F3" s="18"/>
      <c r="G3" s="18"/>
      <c r="H3" s="18"/>
      <c r="I3" s="21">
        <f>SUM(B3:H3)</f>
        <v>0</v>
      </c>
      <c r="J3" s="27"/>
      <c r="K3" s="18"/>
    </row>
    <row r="4" spans="1:11" x14ac:dyDescent="0.25">
      <c r="A4" s="8">
        <v>2018</v>
      </c>
      <c r="B4" s="18"/>
      <c r="C4" s="18"/>
      <c r="D4" s="18"/>
      <c r="E4" s="18"/>
      <c r="F4" s="18"/>
      <c r="G4" s="18"/>
      <c r="H4" s="18"/>
      <c r="I4" s="21">
        <f t="shared" ref="I4:I12" si="0">SUM(B4:H4)</f>
        <v>0</v>
      </c>
      <c r="J4" s="27"/>
      <c r="K4" s="18"/>
    </row>
    <row r="5" spans="1:11" x14ac:dyDescent="0.25">
      <c r="A5" s="8">
        <v>2019</v>
      </c>
      <c r="B5" s="18"/>
      <c r="C5" s="18"/>
      <c r="D5" s="18"/>
      <c r="E5" s="18"/>
      <c r="F5" s="18"/>
      <c r="G5" s="18"/>
      <c r="H5" s="18"/>
      <c r="I5" s="21">
        <f t="shared" si="0"/>
        <v>0</v>
      </c>
      <c r="J5" s="27"/>
      <c r="K5" s="18"/>
    </row>
    <row r="6" spans="1:11" x14ac:dyDescent="0.25">
      <c r="A6" s="8">
        <v>2020</v>
      </c>
      <c r="B6" s="18"/>
      <c r="C6" s="18"/>
      <c r="D6" s="18"/>
      <c r="E6" s="18"/>
      <c r="F6" s="18"/>
      <c r="G6" s="18"/>
      <c r="H6" s="18"/>
      <c r="I6" s="21">
        <f t="shared" si="0"/>
        <v>0</v>
      </c>
      <c r="J6" s="27"/>
      <c r="K6" s="18"/>
    </row>
    <row r="7" spans="1:11" x14ac:dyDescent="0.25">
      <c r="A7" s="8">
        <v>2021</v>
      </c>
      <c r="B7" s="18"/>
      <c r="C7" s="18"/>
      <c r="D7" s="18"/>
      <c r="E7" s="18"/>
      <c r="F7" s="18"/>
      <c r="G7" s="18"/>
      <c r="H7" s="18"/>
      <c r="I7" s="21">
        <f t="shared" si="0"/>
        <v>0</v>
      </c>
      <c r="J7" s="27"/>
      <c r="K7" s="18"/>
    </row>
    <row r="8" spans="1:11" x14ac:dyDescent="0.25">
      <c r="A8" s="8">
        <v>2022</v>
      </c>
      <c r="B8" s="18"/>
      <c r="C8" s="18"/>
      <c r="D8" s="18"/>
      <c r="E8" s="18"/>
      <c r="F8" s="18"/>
      <c r="G8" s="18"/>
      <c r="H8" s="18"/>
      <c r="I8" s="21">
        <f t="shared" si="0"/>
        <v>0</v>
      </c>
      <c r="J8" s="27"/>
      <c r="K8" s="18"/>
    </row>
    <row r="9" spans="1:11" x14ac:dyDescent="0.25">
      <c r="A9" s="8">
        <v>2023</v>
      </c>
      <c r="B9" s="18"/>
      <c r="C9" s="18"/>
      <c r="D9" s="18"/>
      <c r="E9" s="18"/>
      <c r="F9" s="18"/>
      <c r="G9" s="18"/>
      <c r="H9" s="18"/>
      <c r="I9" s="21">
        <f t="shared" si="0"/>
        <v>0</v>
      </c>
      <c r="J9" s="27"/>
      <c r="K9" s="18"/>
    </row>
    <row r="10" spans="1:11" x14ac:dyDescent="0.25">
      <c r="A10" s="8">
        <v>2024</v>
      </c>
      <c r="B10" s="18"/>
      <c r="C10" s="18"/>
      <c r="D10" s="18"/>
      <c r="E10" s="18"/>
      <c r="F10" s="18"/>
      <c r="G10" s="18"/>
      <c r="H10" s="18"/>
      <c r="I10" s="21">
        <f t="shared" si="0"/>
        <v>0</v>
      </c>
      <c r="J10" s="27"/>
      <c r="K10" s="18"/>
    </row>
    <row r="11" spans="1:11" x14ac:dyDescent="0.25">
      <c r="A11" s="8">
        <v>2025</v>
      </c>
      <c r="B11" s="18"/>
      <c r="C11" s="18"/>
      <c r="D11" s="18"/>
      <c r="E11" s="18"/>
      <c r="F11" s="18"/>
      <c r="G11" s="18"/>
      <c r="H11" s="18"/>
      <c r="I11" s="21">
        <f t="shared" si="0"/>
        <v>0</v>
      </c>
      <c r="J11" s="27"/>
      <c r="K11" s="18"/>
    </row>
    <row r="12" spans="1:11" x14ac:dyDescent="0.25">
      <c r="A12" s="8">
        <v>2026</v>
      </c>
      <c r="B12" s="18"/>
      <c r="C12" s="18"/>
      <c r="D12" s="18"/>
      <c r="E12" s="18"/>
      <c r="F12" s="18"/>
      <c r="G12" s="18"/>
      <c r="H12" s="18"/>
      <c r="I12" s="21">
        <f t="shared" si="0"/>
        <v>0</v>
      </c>
      <c r="J12" s="27"/>
      <c r="K12" s="18"/>
    </row>
    <row r="13" spans="1:11" ht="15" customHeight="1" x14ac:dyDescent="0.25">
      <c r="A13" s="7" t="s">
        <v>22</v>
      </c>
      <c r="B13" s="21">
        <f t="shared" ref="B13:K13" si="1">SUM(B3:B12)</f>
        <v>0</v>
      </c>
      <c r="C13" s="21">
        <f t="shared" si="1"/>
        <v>0</v>
      </c>
      <c r="D13" s="21">
        <f t="shared" si="1"/>
        <v>0</v>
      </c>
      <c r="E13" s="21">
        <f t="shared" si="1"/>
        <v>0</v>
      </c>
      <c r="F13" s="21">
        <f t="shared" si="1"/>
        <v>0</v>
      </c>
      <c r="G13" s="21">
        <f t="shared" si="1"/>
        <v>0</v>
      </c>
      <c r="H13" s="21">
        <f t="shared" si="1"/>
        <v>0</v>
      </c>
      <c r="I13" s="23">
        <f t="shared" si="1"/>
        <v>0</v>
      </c>
      <c r="J13" s="28">
        <f t="shared" si="1"/>
        <v>0</v>
      </c>
      <c r="K13" s="21">
        <f t="shared" si="1"/>
        <v>0</v>
      </c>
    </row>
    <row r="14" spans="1:11" ht="35.450000000000003" customHeight="1" x14ac:dyDescent="0.5">
      <c r="A14" s="49" t="s">
        <v>47</v>
      </c>
    </row>
    <row r="15" spans="1:11" ht="16.5" customHeight="1" x14ac:dyDescent="0.25">
      <c r="A15" s="8">
        <v>2017</v>
      </c>
      <c r="B15" s="18"/>
      <c r="C15" s="18"/>
      <c r="D15" s="18"/>
      <c r="E15" s="18"/>
      <c r="F15" s="18"/>
      <c r="G15" s="18"/>
      <c r="H15" s="18"/>
      <c r="I15" s="21">
        <f>SUM(B15:H15)</f>
        <v>0</v>
      </c>
      <c r="J15" s="27"/>
      <c r="K15" s="18"/>
    </row>
    <row r="16" spans="1:11" ht="16.5" customHeight="1" x14ac:dyDescent="0.25">
      <c r="A16" s="8">
        <v>2018</v>
      </c>
      <c r="B16" s="18"/>
      <c r="C16" s="18"/>
      <c r="D16" s="18"/>
      <c r="E16" s="18"/>
      <c r="F16" s="18"/>
      <c r="G16" s="18"/>
      <c r="H16" s="18"/>
      <c r="I16" s="21">
        <f t="shared" ref="I16:I24" si="2">SUM(B16:H16)</f>
        <v>0</v>
      </c>
      <c r="J16" s="27"/>
      <c r="K16" s="18"/>
    </row>
    <row r="17" spans="1:14" ht="16.5" customHeight="1" x14ac:dyDescent="0.25">
      <c r="A17" s="8">
        <v>2019</v>
      </c>
      <c r="B17" s="18"/>
      <c r="C17" s="18"/>
      <c r="D17" s="18"/>
      <c r="E17" s="18"/>
      <c r="F17" s="18"/>
      <c r="G17" s="18"/>
      <c r="H17" s="18"/>
      <c r="I17" s="21">
        <f t="shared" si="2"/>
        <v>0</v>
      </c>
      <c r="J17" s="27"/>
      <c r="K17" s="18"/>
      <c r="M17" s="14"/>
      <c r="N17" s="16" t="s">
        <v>25</v>
      </c>
    </row>
    <row r="18" spans="1:14" ht="16.5" customHeight="1" x14ac:dyDescent="0.25">
      <c r="A18" s="8">
        <v>2020</v>
      </c>
      <c r="B18" s="18"/>
      <c r="C18" s="18"/>
      <c r="D18" s="18"/>
      <c r="E18" s="18"/>
      <c r="F18" s="18"/>
      <c r="G18" s="18"/>
      <c r="H18" s="18"/>
      <c r="I18" s="21">
        <f t="shared" si="2"/>
        <v>0</v>
      </c>
      <c r="J18" s="27"/>
      <c r="K18" s="18"/>
      <c r="M18" s="15"/>
      <c r="N18" s="16" t="s">
        <v>41</v>
      </c>
    </row>
    <row r="19" spans="1:14" ht="16.5" customHeight="1" x14ac:dyDescent="0.25">
      <c r="A19" s="8">
        <v>2021</v>
      </c>
      <c r="B19" s="18"/>
      <c r="C19" s="18"/>
      <c r="D19" s="18"/>
      <c r="E19" s="18"/>
      <c r="F19" s="18"/>
      <c r="G19" s="18"/>
      <c r="H19" s="18"/>
      <c r="I19" s="21">
        <f t="shared" si="2"/>
        <v>0</v>
      </c>
      <c r="J19" s="27"/>
      <c r="K19" s="18"/>
    </row>
    <row r="20" spans="1:14" ht="16.5" customHeight="1" x14ac:dyDescent="0.25">
      <c r="A20" s="8">
        <v>2022</v>
      </c>
      <c r="B20" s="18"/>
      <c r="C20" s="18"/>
      <c r="D20" s="18"/>
      <c r="E20" s="18"/>
      <c r="F20" s="18"/>
      <c r="G20" s="18"/>
      <c r="H20" s="18"/>
      <c r="I20" s="21">
        <f t="shared" si="2"/>
        <v>0</v>
      </c>
      <c r="J20" s="27"/>
      <c r="K20" s="18"/>
    </row>
    <row r="21" spans="1:14" ht="16.5" customHeight="1" x14ac:dyDescent="0.25">
      <c r="A21" s="8">
        <v>2023</v>
      </c>
      <c r="B21" s="18"/>
      <c r="C21" s="18"/>
      <c r="D21" s="18"/>
      <c r="E21" s="18"/>
      <c r="F21" s="18"/>
      <c r="G21" s="18"/>
      <c r="H21" s="18"/>
      <c r="I21" s="21">
        <f t="shared" si="2"/>
        <v>0</v>
      </c>
      <c r="J21" s="27"/>
      <c r="K21" s="18"/>
    </row>
    <row r="22" spans="1:14" ht="16.5" customHeight="1" x14ac:dyDescent="0.25">
      <c r="A22" s="8">
        <v>2024</v>
      </c>
      <c r="B22" s="18"/>
      <c r="C22" s="18"/>
      <c r="D22" s="18"/>
      <c r="E22" s="18"/>
      <c r="F22" s="18"/>
      <c r="G22" s="18"/>
      <c r="H22" s="18"/>
      <c r="I22" s="21">
        <f t="shared" si="2"/>
        <v>0</v>
      </c>
      <c r="J22" s="27"/>
      <c r="K22" s="18"/>
    </row>
    <row r="23" spans="1:14" ht="16.5" customHeight="1" x14ac:dyDescent="0.25">
      <c r="A23" s="8">
        <v>2025</v>
      </c>
      <c r="B23" s="18"/>
      <c r="C23" s="18"/>
      <c r="D23" s="18"/>
      <c r="E23" s="18"/>
      <c r="F23" s="18"/>
      <c r="G23" s="18"/>
      <c r="H23" s="18"/>
      <c r="I23" s="21">
        <f t="shared" si="2"/>
        <v>0</v>
      </c>
      <c r="J23" s="27"/>
      <c r="K23" s="18"/>
    </row>
    <row r="24" spans="1:14" ht="16.5" customHeight="1" x14ac:dyDescent="0.25">
      <c r="A24" s="8">
        <v>2026</v>
      </c>
      <c r="B24" s="18"/>
      <c r="C24" s="18"/>
      <c r="D24" s="18"/>
      <c r="E24" s="18"/>
      <c r="F24" s="18"/>
      <c r="G24" s="18"/>
      <c r="H24" s="18"/>
      <c r="I24" s="21">
        <f t="shared" si="2"/>
        <v>0</v>
      </c>
      <c r="J24" s="27"/>
      <c r="K24" s="18"/>
    </row>
    <row r="25" spans="1:14" ht="16.5" customHeight="1" x14ac:dyDescent="0.25">
      <c r="A25" s="7" t="s">
        <v>22</v>
      </c>
      <c r="B25" s="21">
        <f t="shared" ref="B25:K25" si="3">SUM(B15:B24)</f>
        <v>0</v>
      </c>
      <c r="C25" s="21">
        <f t="shared" si="3"/>
        <v>0</v>
      </c>
      <c r="D25" s="21">
        <f t="shared" si="3"/>
        <v>0</v>
      </c>
      <c r="E25" s="21">
        <f t="shared" si="3"/>
        <v>0</v>
      </c>
      <c r="F25" s="21">
        <f t="shared" si="3"/>
        <v>0</v>
      </c>
      <c r="G25" s="21">
        <f t="shared" si="3"/>
        <v>0</v>
      </c>
      <c r="H25" s="21">
        <f t="shared" si="3"/>
        <v>0</v>
      </c>
      <c r="I25" s="23">
        <f t="shared" si="3"/>
        <v>0</v>
      </c>
      <c r="J25" s="28">
        <f t="shared" si="3"/>
        <v>0</v>
      </c>
      <c r="K25" s="21">
        <f t="shared" si="3"/>
        <v>0</v>
      </c>
    </row>
    <row r="26" spans="1:14" ht="17.25" customHeight="1" x14ac:dyDescent="0.3">
      <c r="A26" s="36" t="s">
        <v>40</v>
      </c>
      <c r="B26" s="41" t="str">
        <f>IF(P102&gt;0,"For valid results, make sure to enter the same number of years of data for each group, or else leave the entire column blank.","")</f>
        <v/>
      </c>
      <c r="C26" s="39"/>
      <c r="D26" s="39"/>
      <c r="E26" s="39"/>
      <c r="F26" s="39"/>
      <c r="G26" s="39"/>
      <c r="H26" s="39"/>
      <c r="I26" s="39"/>
      <c r="J26" s="39"/>
      <c r="K26" s="39"/>
    </row>
    <row r="28" spans="1:14" x14ac:dyDescent="0.25">
      <c r="A28" t="s">
        <v>33</v>
      </c>
      <c r="E28" s="46">
        <v>2021</v>
      </c>
    </row>
    <row r="29" spans="1:14" x14ac:dyDescent="0.25">
      <c r="A29" t="s">
        <v>34</v>
      </c>
      <c r="E29" s="46">
        <v>2024</v>
      </c>
      <c r="I29" s="40"/>
    </row>
    <row r="30" spans="1:14" x14ac:dyDescent="0.25">
      <c r="A30" t="s">
        <v>28</v>
      </c>
      <c r="E30">
        <f>COUNTIFS(W124:W133,"&gt;="&amp;E28,W124:W133,"&lt;="&amp;E29)</f>
        <v>4</v>
      </c>
    </row>
    <row r="31" spans="1:14" x14ac:dyDescent="0.25">
      <c r="A31"/>
    </row>
    <row r="32" spans="1:14" ht="31.5" x14ac:dyDescent="0.5">
      <c r="A32" s="49" t="s">
        <v>49</v>
      </c>
    </row>
    <row r="33" spans="1:11" x14ac:dyDescent="0.25">
      <c r="A33"/>
    </row>
    <row r="34" spans="1:11" ht="18.75" x14ac:dyDescent="0.3">
      <c r="A34" s="50" t="s">
        <v>39</v>
      </c>
      <c r="B34" s="52" t="e">
        <f t="shared" ref="B34:H34" si="4">B76</f>
        <v>#DIV/0!</v>
      </c>
      <c r="C34" s="52" t="e">
        <f t="shared" si="4"/>
        <v>#DIV/0!</v>
      </c>
      <c r="D34" s="52" t="e">
        <f t="shared" si="4"/>
        <v>#DIV/0!</v>
      </c>
      <c r="E34" s="52" t="e">
        <f t="shared" si="4"/>
        <v>#DIV/0!</v>
      </c>
      <c r="F34" s="52" t="e">
        <f t="shared" si="4"/>
        <v>#DIV/0!</v>
      </c>
      <c r="G34" s="52" t="e">
        <f t="shared" si="4"/>
        <v>#DIV/0!</v>
      </c>
      <c r="H34" s="52" t="e">
        <f t="shared" si="4"/>
        <v>#DIV/0!</v>
      </c>
      <c r="I34" s="52"/>
      <c r="J34" s="52" t="e">
        <f>J76</f>
        <v>#DIV/0!</v>
      </c>
      <c r="K34" s="52" t="e">
        <f>K76</f>
        <v>#DIV/0!</v>
      </c>
    </row>
    <row r="35" spans="1:11" x14ac:dyDescent="0.25">
      <c r="A35" s="35" t="s">
        <v>37</v>
      </c>
    </row>
    <row r="36" spans="1:11" x14ac:dyDescent="0.25">
      <c r="A36" s="36" t="s">
        <v>35</v>
      </c>
      <c r="B36" s="51" t="e">
        <f>B89</f>
        <v>#DIV/0!</v>
      </c>
      <c r="C36" s="51" t="e">
        <f t="shared" ref="C36:H36" si="5">C89</f>
        <v>#DIV/0!</v>
      </c>
      <c r="D36" s="51" t="e">
        <f t="shared" si="5"/>
        <v>#DIV/0!</v>
      </c>
      <c r="E36" s="51" t="e">
        <f t="shared" si="5"/>
        <v>#DIV/0!</v>
      </c>
      <c r="F36" s="51" t="e">
        <f t="shared" si="5"/>
        <v>#DIV/0!</v>
      </c>
      <c r="G36" s="51" t="e">
        <f t="shared" si="5"/>
        <v>#DIV/0!</v>
      </c>
      <c r="H36" s="51" t="e">
        <f t="shared" si="5"/>
        <v>#DIV/0!</v>
      </c>
      <c r="J36" s="51" t="e">
        <f t="shared" ref="J36:K38" si="6">J89</f>
        <v>#DIV/0!</v>
      </c>
      <c r="K36" s="51" t="e">
        <f t="shared" si="6"/>
        <v>#DIV/0!</v>
      </c>
    </row>
    <row r="37" spans="1:11" x14ac:dyDescent="0.25">
      <c r="A37" s="36" t="s">
        <v>36</v>
      </c>
      <c r="B37" s="51" t="e">
        <f>B90</f>
        <v>#DIV/0!</v>
      </c>
      <c r="C37" s="51" t="e">
        <f t="shared" ref="C37:H37" si="7">C90</f>
        <v>#DIV/0!</v>
      </c>
      <c r="D37" s="51" t="e">
        <f t="shared" si="7"/>
        <v>#DIV/0!</v>
      </c>
      <c r="E37" s="51" t="e">
        <f t="shared" si="7"/>
        <v>#DIV/0!</v>
      </c>
      <c r="F37" s="51" t="e">
        <f t="shared" si="7"/>
        <v>#DIV/0!</v>
      </c>
      <c r="G37" s="51" t="e">
        <f t="shared" si="7"/>
        <v>#DIV/0!</v>
      </c>
      <c r="H37" s="51" t="e">
        <f t="shared" si="7"/>
        <v>#DIV/0!</v>
      </c>
      <c r="J37" s="51" t="e">
        <f t="shared" si="6"/>
        <v>#DIV/0!</v>
      </c>
      <c r="K37" s="51" t="e">
        <f t="shared" si="6"/>
        <v>#DIV/0!</v>
      </c>
    </row>
    <row r="38" spans="1:11" ht="30" customHeight="1" x14ac:dyDescent="0.25">
      <c r="A38" s="69" t="s">
        <v>30</v>
      </c>
      <c r="B38" s="70" t="str">
        <f>B91</f>
        <v>na</v>
      </c>
      <c r="C38" s="70" t="str">
        <f t="shared" ref="C38:H38" si="8">C91</f>
        <v>na</v>
      </c>
      <c r="D38" s="70" t="str">
        <f t="shared" si="8"/>
        <v>na</v>
      </c>
      <c r="E38" s="70" t="str">
        <f t="shared" si="8"/>
        <v>na</v>
      </c>
      <c r="F38" s="70" t="str">
        <f t="shared" si="8"/>
        <v>na</v>
      </c>
      <c r="G38" s="70" t="str">
        <f t="shared" si="8"/>
        <v>na</v>
      </c>
      <c r="H38" s="70" t="str">
        <f t="shared" si="8"/>
        <v>na</v>
      </c>
      <c r="J38" s="70" t="str">
        <f t="shared" si="6"/>
        <v>na</v>
      </c>
      <c r="K38" s="70" t="str">
        <f t="shared" si="6"/>
        <v>na</v>
      </c>
    </row>
    <row r="39" spans="1:11" x14ac:dyDescent="0.25">
      <c r="A39" s="76" t="s">
        <v>59</v>
      </c>
    </row>
    <row r="40" spans="1:11" hidden="1" x14ac:dyDescent="0.25">
      <c r="A40" s="76" t="str">
        <f>"·   Yes:  Values greater than 1 that have a less than a "&amp;Summary!B2*100&amp;"% chance that the real number is 1 are in the 'yes' group."</f>
        <v>·   Yes:  Values greater than 1 that have a less than a 3% chance that the real number is 1 are in the 'yes' group.</v>
      </c>
    </row>
    <row r="41" spans="1:11" ht="14.45" hidden="1" customHeight="1" x14ac:dyDescent="0.25">
      <c r="A41" s="90" t="str">
        <f>"·   Less than Expected:   Values less than 1.0  that have a less than "&amp;Summary!B2*100&amp;"% chance of being 1 are in the 'less than expected group.'"</f>
        <v>·   Less than Expected:   Values less than 1.0  that have a less than 3% chance of being 1 are in the 'less than expected group.'</v>
      </c>
      <c r="B41" s="90"/>
      <c r="C41" s="90"/>
      <c r="D41" s="90"/>
      <c r="E41" s="90"/>
      <c r="F41" s="90"/>
      <c r="G41" s="90"/>
      <c r="H41" s="90"/>
      <c r="I41" s="90"/>
      <c r="J41" s="90"/>
      <c r="K41" s="90"/>
    </row>
    <row r="42" spans="1:11" x14ac:dyDescent="0.25">
      <c r="A42" s="75"/>
    </row>
    <row r="43" spans="1:11" ht="44.1" customHeight="1" x14ac:dyDescent="0.25">
      <c r="A43" s="91" t="s">
        <v>60</v>
      </c>
      <c r="B43" s="91"/>
      <c r="C43" s="91"/>
      <c r="D43" s="91"/>
      <c r="E43" s="91"/>
      <c r="F43" s="91"/>
      <c r="G43" s="91"/>
      <c r="H43" s="91"/>
      <c r="I43" s="91"/>
      <c r="J43" s="91"/>
      <c r="K43" s="91"/>
    </row>
    <row r="45" spans="1:11" x14ac:dyDescent="0.25">
      <c r="A45" s="11" t="s">
        <v>0</v>
      </c>
      <c r="B45" s="4"/>
      <c r="C45" s="4"/>
      <c r="D45" s="4"/>
      <c r="E45" s="4"/>
      <c r="F45" s="4"/>
      <c r="G45" s="4"/>
      <c r="H45" s="4"/>
      <c r="I45" s="32"/>
      <c r="J45" s="29"/>
      <c r="K45" s="4"/>
    </row>
    <row r="46" spans="1:11" x14ac:dyDescent="0.25">
      <c r="A46" s="8">
        <v>2017</v>
      </c>
      <c r="B46" s="20" t="str">
        <f t="shared" ref="B46:K46" si="9">IFERROR(B3/$I3,"na")</f>
        <v>na</v>
      </c>
      <c r="C46" s="20" t="str">
        <f t="shared" si="9"/>
        <v>na</v>
      </c>
      <c r="D46" s="20" t="str">
        <f t="shared" si="9"/>
        <v>na</v>
      </c>
      <c r="E46" s="20" t="str">
        <f t="shared" si="9"/>
        <v>na</v>
      </c>
      <c r="F46" s="20" t="str">
        <f t="shared" si="9"/>
        <v>na</v>
      </c>
      <c r="G46" s="20" t="str">
        <f t="shared" si="9"/>
        <v>na</v>
      </c>
      <c r="H46" s="20" t="str">
        <f t="shared" si="9"/>
        <v>na</v>
      </c>
      <c r="I46" s="25" t="str">
        <f t="shared" si="9"/>
        <v>na</v>
      </c>
      <c r="J46" s="30" t="str">
        <f t="shared" si="9"/>
        <v>na</v>
      </c>
      <c r="K46" s="20" t="str">
        <f t="shared" si="9"/>
        <v>na</v>
      </c>
    </row>
    <row r="47" spans="1:11" x14ac:dyDescent="0.25">
      <c r="A47" s="8">
        <v>2018</v>
      </c>
      <c r="B47" s="20" t="str">
        <f t="shared" ref="B47:K47" si="10">IFERROR(B4/$I4,"na")</f>
        <v>na</v>
      </c>
      <c r="C47" s="20" t="str">
        <f t="shared" si="10"/>
        <v>na</v>
      </c>
      <c r="D47" s="20" t="str">
        <f t="shared" si="10"/>
        <v>na</v>
      </c>
      <c r="E47" s="20" t="str">
        <f t="shared" si="10"/>
        <v>na</v>
      </c>
      <c r="F47" s="20" t="str">
        <f t="shared" si="10"/>
        <v>na</v>
      </c>
      <c r="G47" s="20" t="str">
        <f t="shared" si="10"/>
        <v>na</v>
      </c>
      <c r="H47" s="20" t="str">
        <f t="shared" si="10"/>
        <v>na</v>
      </c>
      <c r="I47" s="25" t="str">
        <f t="shared" si="10"/>
        <v>na</v>
      </c>
      <c r="J47" s="30" t="str">
        <f t="shared" si="10"/>
        <v>na</v>
      </c>
      <c r="K47" s="20" t="str">
        <f t="shared" si="10"/>
        <v>na</v>
      </c>
    </row>
    <row r="48" spans="1:11" x14ac:dyDescent="0.25">
      <c r="A48" s="8">
        <v>2019</v>
      </c>
      <c r="B48" s="20" t="str">
        <f t="shared" ref="B48:K48" si="11">IFERROR(B5/$I5,"na")</f>
        <v>na</v>
      </c>
      <c r="C48" s="20" t="str">
        <f t="shared" si="11"/>
        <v>na</v>
      </c>
      <c r="D48" s="20" t="str">
        <f t="shared" si="11"/>
        <v>na</v>
      </c>
      <c r="E48" s="20" t="str">
        <f t="shared" si="11"/>
        <v>na</v>
      </c>
      <c r="F48" s="20" t="str">
        <f t="shared" si="11"/>
        <v>na</v>
      </c>
      <c r="G48" s="20" t="str">
        <f t="shared" si="11"/>
        <v>na</v>
      </c>
      <c r="H48" s="20" t="str">
        <f t="shared" si="11"/>
        <v>na</v>
      </c>
      <c r="I48" s="25" t="str">
        <f t="shared" si="11"/>
        <v>na</v>
      </c>
      <c r="J48" s="30" t="str">
        <f t="shared" si="11"/>
        <v>na</v>
      </c>
      <c r="K48" s="20" t="str">
        <f t="shared" si="11"/>
        <v>na</v>
      </c>
    </row>
    <row r="49" spans="1:14" x14ac:dyDescent="0.25">
      <c r="A49" s="8">
        <v>2020</v>
      </c>
      <c r="B49" s="2" t="str">
        <f t="shared" ref="B49:K49" si="12">IFERROR(B6/$I6,"na")</f>
        <v>na</v>
      </c>
      <c r="C49" s="2" t="str">
        <f t="shared" si="12"/>
        <v>na</v>
      </c>
      <c r="D49" s="2" t="str">
        <f t="shared" si="12"/>
        <v>na</v>
      </c>
      <c r="E49" s="2" t="str">
        <f t="shared" si="12"/>
        <v>na</v>
      </c>
      <c r="F49" s="2" t="str">
        <f t="shared" si="12"/>
        <v>na</v>
      </c>
      <c r="G49" s="2" t="str">
        <f t="shared" si="12"/>
        <v>na</v>
      </c>
      <c r="H49" s="2" t="str">
        <f t="shared" si="12"/>
        <v>na</v>
      </c>
      <c r="I49" s="26" t="str">
        <f t="shared" si="12"/>
        <v>na</v>
      </c>
      <c r="J49" s="33" t="str">
        <f t="shared" si="12"/>
        <v>na</v>
      </c>
      <c r="K49" s="2" t="str">
        <f t="shared" si="12"/>
        <v>na</v>
      </c>
    </row>
    <row r="50" spans="1:14" x14ac:dyDescent="0.25">
      <c r="A50" s="8">
        <v>2021</v>
      </c>
      <c r="B50" s="2" t="str">
        <f t="shared" ref="B50:K50" si="13">IFERROR(B7/$I7,"na")</f>
        <v>na</v>
      </c>
      <c r="C50" s="2" t="str">
        <f t="shared" si="13"/>
        <v>na</v>
      </c>
      <c r="D50" s="2" t="str">
        <f t="shared" si="13"/>
        <v>na</v>
      </c>
      <c r="E50" s="2" t="str">
        <f t="shared" si="13"/>
        <v>na</v>
      </c>
      <c r="F50" s="2" t="str">
        <f t="shared" si="13"/>
        <v>na</v>
      </c>
      <c r="G50" s="2" t="str">
        <f t="shared" si="13"/>
        <v>na</v>
      </c>
      <c r="H50" s="2" t="str">
        <f t="shared" si="13"/>
        <v>na</v>
      </c>
      <c r="I50" s="26" t="str">
        <f t="shared" si="13"/>
        <v>na</v>
      </c>
      <c r="J50" s="33" t="str">
        <f t="shared" si="13"/>
        <v>na</v>
      </c>
      <c r="K50" s="2" t="str">
        <f t="shared" si="13"/>
        <v>na</v>
      </c>
    </row>
    <row r="51" spans="1:14" x14ac:dyDescent="0.25">
      <c r="A51" s="8">
        <v>2022</v>
      </c>
      <c r="B51" s="2" t="str">
        <f t="shared" ref="B51:K51" si="14">IFERROR(B8/$I8,"na")</f>
        <v>na</v>
      </c>
      <c r="C51" s="2" t="str">
        <f t="shared" si="14"/>
        <v>na</v>
      </c>
      <c r="D51" s="2" t="str">
        <f t="shared" si="14"/>
        <v>na</v>
      </c>
      <c r="E51" s="2" t="str">
        <f t="shared" si="14"/>
        <v>na</v>
      </c>
      <c r="F51" s="2" t="str">
        <f t="shared" si="14"/>
        <v>na</v>
      </c>
      <c r="G51" s="2" t="str">
        <f t="shared" si="14"/>
        <v>na</v>
      </c>
      <c r="H51" s="2" t="str">
        <f t="shared" si="14"/>
        <v>na</v>
      </c>
      <c r="I51" s="26" t="str">
        <f t="shared" si="14"/>
        <v>na</v>
      </c>
      <c r="J51" s="33" t="str">
        <f t="shared" si="14"/>
        <v>na</v>
      </c>
      <c r="K51" s="2" t="str">
        <f t="shared" si="14"/>
        <v>na</v>
      </c>
    </row>
    <row r="52" spans="1:14" x14ac:dyDescent="0.25">
      <c r="A52" s="8">
        <v>2023</v>
      </c>
      <c r="B52" s="2" t="str">
        <f t="shared" ref="B52:K52" si="15">IFERROR(B9/$I9,"na")</f>
        <v>na</v>
      </c>
      <c r="C52" s="2" t="str">
        <f t="shared" si="15"/>
        <v>na</v>
      </c>
      <c r="D52" s="2" t="str">
        <f t="shared" si="15"/>
        <v>na</v>
      </c>
      <c r="E52" s="2" t="str">
        <f t="shared" si="15"/>
        <v>na</v>
      </c>
      <c r="F52" s="2" t="str">
        <f t="shared" si="15"/>
        <v>na</v>
      </c>
      <c r="G52" s="2" t="str">
        <f t="shared" si="15"/>
        <v>na</v>
      </c>
      <c r="H52" s="2" t="str">
        <f t="shared" si="15"/>
        <v>na</v>
      </c>
      <c r="I52" s="26" t="str">
        <f t="shared" si="15"/>
        <v>na</v>
      </c>
      <c r="J52" s="33" t="str">
        <f t="shared" si="15"/>
        <v>na</v>
      </c>
      <c r="K52" s="2" t="str">
        <f t="shared" si="15"/>
        <v>na</v>
      </c>
    </row>
    <row r="53" spans="1:14" x14ac:dyDescent="0.25">
      <c r="A53" s="8">
        <v>2024</v>
      </c>
      <c r="B53" s="2" t="str">
        <f t="shared" ref="B53:K53" si="16">IFERROR(B10/$I10,"na")</f>
        <v>na</v>
      </c>
      <c r="C53" s="2" t="str">
        <f t="shared" si="16"/>
        <v>na</v>
      </c>
      <c r="D53" s="2" t="str">
        <f t="shared" si="16"/>
        <v>na</v>
      </c>
      <c r="E53" s="2" t="str">
        <f t="shared" si="16"/>
        <v>na</v>
      </c>
      <c r="F53" s="2" t="str">
        <f t="shared" si="16"/>
        <v>na</v>
      </c>
      <c r="G53" s="2" t="str">
        <f t="shared" si="16"/>
        <v>na</v>
      </c>
      <c r="H53" s="2" t="str">
        <f t="shared" si="16"/>
        <v>na</v>
      </c>
      <c r="I53" s="26" t="str">
        <f t="shared" si="16"/>
        <v>na</v>
      </c>
      <c r="J53" s="33" t="str">
        <f t="shared" si="16"/>
        <v>na</v>
      </c>
      <c r="K53" s="2" t="str">
        <f t="shared" si="16"/>
        <v>na</v>
      </c>
    </row>
    <row r="54" spans="1:14" x14ac:dyDescent="0.25">
      <c r="A54" s="8">
        <v>2025</v>
      </c>
      <c r="B54" s="2" t="str">
        <f t="shared" ref="B54:K54" si="17">IFERROR(B11/$I11,"na")</f>
        <v>na</v>
      </c>
      <c r="C54" s="2" t="str">
        <f t="shared" si="17"/>
        <v>na</v>
      </c>
      <c r="D54" s="2" t="str">
        <f t="shared" si="17"/>
        <v>na</v>
      </c>
      <c r="E54" s="2" t="str">
        <f t="shared" si="17"/>
        <v>na</v>
      </c>
      <c r="F54" s="2" t="str">
        <f t="shared" si="17"/>
        <v>na</v>
      </c>
      <c r="G54" s="2" t="str">
        <f t="shared" si="17"/>
        <v>na</v>
      </c>
      <c r="H54" s="2" t="str">
        <f t="shared" si="17"/>
        <v>na</v>
      </c>
      <c r="I54" s="26" t="str">
        <f t="shared" si="17"/>
        <v>na</v>
      </c>
      <c r="J54" s="33" t="str">
        <f t="shared" si="17"/>
        <v>na</v>
      </c>
      <c r="K54" s="2" t="str">
        <f t="shared" si="17"/>
        <v>na</v>
      </c>
    </row>
    <row r="55" spans="1:14" x14ac:dyDescent="0.25">
      <c r="A55" s="8">
        <v>2026</v>
      </c>
      <c r="B55" s="2" t="str">
        <f t="shared" ref="B55:K55" si="18">IFERROR(B12/$I12,"na")</f>
        <v>na</v>
      </c>
      <c r="C55" s="2" t="str">
        <f t="shared" si="18"/>
        <v>na</v>
      </c>
      <c r="D55" s="2" t="str">
        <f t="shared" si="18"/>
        <v>na</v>
      </c>
      <c r="E55" s="2" t="str">
        <f t="shared" si="18"/>
        <v>na</v>
      </c>
      <c r="F55" s="2" t="str">
        <f t="shared" si="18"/>
        <v>na</v>
      </c>
      <c r="G55" s="2" t="str">
        <f t="shared" si="18"/>
        <v>na</v>
      </c>
      <c r="H55" s="2" t="str">
        <f t="shared" si="18"/>
        <v>na</v>
      </c>
      <c r="I55" s="26" t="str">
        <f t="shared" si="18"/>
        <v>na</v>
      </c>
      <c r="J55" s="33" t="str">
        <f t="shared" si="18"/>
        <v>na</v>
      </c>
      <c r="K55" s="2" t="str">
        <f t="shared" si="18"/>
        <v>na</v>
      </c>
    </row>
    <row r="56" spans="1:14" x14ac:dyDescent="0.25">
      <c r="A56" s="7" t="s">
        <v>23</v>
      </c>
      <c r="B56" s="2" t="str">
        <f t="shared" ref="B56:K56" si="19">IFERROR(B13/$I13,"na")</f>
        <v>na</v>
      </c>
      <c r="C56" s="2" t="str">
        <f t="shared" si="19"/>
        <v>na</v>
      </c>
      <c r="D56" s="2" t="str">
        <f t="shared" si="19"/>
        <v>na</v>
      </c>
      <c r="E56" s="2" t="str">
        <f t="shared" si="19"/>
        <v>na</v>
      </c>
      <c r="F56" s="2" t="str">
        <f t="shared" si="19"/>
        <v>na</v>
      </c>
      <c r="G56" s="2" t="str">
        <f t="shared" si="19"/>
        <v>na</v>
      </c>
      <c r="H56" s="2" t="str">
        <f t="shared" si="19"/>
        <v>na</v>
      </c>
      <c r="I56" s="26" t="str">
        <f t="shared" si="19"/>
        <v>na</v>
      </c>
      <c r="J56" s="33" t="str">
        <f t="shared" si="19"/>
        <v>na</v>
      </c>
      <c r="K56" s="2" t="str">
        <f t="shared" si="19"/>
        <v>na</v>
      </c>
    </row>
    <row r="58" spans="1:14" x14ac:dyDescent="0.25">
      <c r="A58"/>
    </row>
    <row r="60" spans="1:14" ht="31.5" x14ac:dyDescent="0.5">
      <c r="A60" s="49" t="s">
        <v>51</v>
      </c>
    </row>
    <row r="62" spans="1:14" x14ac:dyDescent="0.25">
      <c r="A62" t="s">
        <v>27</v>
      </c>
      <c r="C62">
        <f>E28</f>
        <v>2021</v>
      </c>
      <c r="I62"/>
    </row>
    <row r="63" spans="1:14" x14ac:dyDescent="0.25">
      <c r="A63" t="s">
        <v>26</v>
      </c>
      <c r="C63">
        <f>E29</f>
        <v>2024</v>
      </c>
      <c r="I63"/>
    </row>
    <row r="64" spans="1:14" ht="45.75" x14ac:dyDescent="0.3">
      <c r="A64" s="7"/>
      <c r="B64" s="12" t="str">
        <f t="shared" ref="B64:H64" si="20">B2</f>
        <v>American Indian</v>
      </c>
      <c r="C64" s="12" t="str">
        <f t="shared" si="20"/>
        <v>Asian</v>
      </c>
      <c r="D64" s="12" t="str">
        <f t="shared" si="20"/>
        <v>Black</v>
      </c>
      <c r="E64" s="12" t="str">
        <f t="shared" si="20"/>
        <v>Hispanic</v>
      </c>
      <c r="F64" s="12" t="str">
        <f t="shared" si="20"/>
        <v>Multi- racial</v>
      </c>
      <c r="G64" s="12" t="str">
        <f t="shared" si="20"/>
        <v>Pacific Islander</v>
      </c>
      <c r="H64" s="12" t="str">
        <f t="shared" si="20"/>
        <v>White</v>
      </c>
      <c r="I64" s="13" t="s">
        <v>42</v>
      </c>
      <c r="J64" s="12" t="str">
        <f>J2</f>
        <v>Economic Dis- advantage</v>
      </c>
      <c r="K64" s="12" t="str">
        <f>K2</f>
        <v>English Learner</v>
      </c>
      <c r="N64" s="17" t="s">
        <v>29</v>
      </c>
    </row>
    <row r="65" spans="1:15" x14ac:dyDescent="0.25">
      <c r="A65" s="7" t="s">
        <v>45</v>
      </c>
      <c r="B65" s="5">
        <f>SUMIFS(ELA!B3:B12,ELA!$W$124:$W$133,"&gt;="&amp;ELA!$E$28,ELA!$W$124:$W$133,"&lt;="&amp;ELA!$E$29)</f>
        <v>0</v>
      </c>
      <c r="C65" s="5">
        <f>SUMIFS(ELA!C3:C12,ELA!$W$124:$W$133,"&gt;="&amp;ELA!$E$28,ELA!$W$124:$W$133,"&lt;="&amp;ELA!$E$29)</f>
        <v>0</v>
      </c>
      <c r="D65" s="5">
        <f>SUMIFS(ELA!D3:D12,ELA!$W$124:$W$133,"&gt;="&amp;ELA!$E$28,ELA!$W$124:$W$133,"&lt;="&amp;ELA!$E$29)</f>
        <v>0</v>
      </c>
      <c r="E65" s="5">
        <f>SUMIFS(ELA!E3:E12,ELA!$W$124:$W$133,"&gt;="&amp;ELA!$E$28,ELA!$W$124:$W$133,"&lt;="&amp;ELA!$E$29)</f>
        <v>0</v>
      </c>
      <c r="F65" s="5">
        <f>SUMIFS(ELA!F3:F12,ELA!$W$124:$W$133,"&gt;="&amp;ELA!$E$28,ELA!$W$124:$W$133,"&lt;="&amp;ELA!$E$29)</f>
        <v>0</v>
      </c>
      <c r="G65" s="5">
        <f>SUMIFS(ELA!G3:G12,ELA!$W$124:$W$133,"&gt;="&amp;ELA!$E$28,ELA!$W$124:$W$133,"&lt;="&amp;ELA!$E$29)</f>
        <v>0</v>
      </c>
      <c r="H65" s="5">
        <f>SUMIFS(ELA!H3:H12,ELA!$W$124:$W$133,"&gt;="&amp;ELA!$E$28,ELA!$W$124:$W$133,"&lt;="&amp;ELA!$E$29)</f>
        <v>0</v>
      </c>
      <c r="I65" s="5">
        <f>SUM(B65:H65)</f>
        <v>0</v>
      </c>
      <c r="J65" s="5">
        <f>SUMIFS(ELA!J3:J12,ELA!$W$124:$W$133,"&gt;="&amp;ELA!$E$28,ELA!$W$124:$W$133,"&lt;="&amp;ELA!$E$29)</f>
        <v>0</v>
      </c>
      <c r="K65" s="5">
        <f>SUMIFS(ELA!K3:K12,ELA!$W$124:$W$133,"&gt;="&amp;ELA!$E$28,ELA!$W$124:$W$133,"&lt;="&amp;ELA!$E$29)</f>
        <v>0</v>
      </c>
    </row>
    <row r="66" spans="1:15" x14ac:dyDescent="0.25">
      <c r="A66" s="7" t="s">
        <v>44</v>
      </c>
      <c r="B66" s="34" t="e">
        <f t="shared" ref="B66:H66" si="21">B65/$I$65</f>
        <v>#DIV/0!</v>
      </c>
      <c r="C66" s="34" t="e">
        <f t="shared" si="21"/>
        <v>#DIV/0!</v>
      </c>
      <c r="D66" s="34" t="e">
        <f t="shared" si="21"/>
        <v>#DIV/0!</v>
      </c>
      <c r="E66" s="34" t="e">
        <f t="shared" si="21"/>
        <v>#DIV/0!</v>
      </c>
      <c r="F66" s="34" t="e">
        <f t="shared" si="21"/>
        <v>#DIV/0!</v>
      </c>
      <c r="G66" s="34" t="e">
        <f t="shared" si="21"/>
        <v>#DIV/0!</v>
      </c>
      <c r="H66" s="34" t="e">
        <f t="shared" si="21"/>
        <v>#DIV/0!</v>
      </c>
      <c r="I66" s="48" t="e">
        <f>SUM(B66:H66)</f>
        <v>#DIV/0!</v>
      </c>
      <c r="J66" s="34" t="e">
        <f>J65/$I$65</f>
        <v>#DIV/0!</v>
      </c>
      <c r="K66" s="34" t="e">
        <f>K65/$I$65</f>
        <v>#DIV/0!</v>
      </c>
    </row>
    <row r="67" spans="1:15" ht="30" x14ac:dyDescent="0.25">
      <c r="A67" s="43"/>
      <c r="B67" s="44"/>
      <c r="C67" s="44"/>
      <c r="D67" s="44"/>
      <c r="E67" s="44"/>
      <c r="F67" s="44"/>
      <c r="G67" s="44"/>
      <c r="H67" s="44"/>
      <c r="I67" s="7" t="s">
        <v>66</v>
      </c>
      <c r="J67" s="44"/>
      <c r="K67" s="44"/>
    </row>
    <row r="68" spans="1:15" x14ac:dyDescent="0.25">
      <c r="A68" s="7" t="s">
        <v>45</v>
      </c>
      <c r="B68" s="47">
        <f>SUMIFS(ELA!B15:B24,ELA!$W$124:$W$133,"&gt;="&amp;ELA!$E$28,ELA!$W$124:$W$133,"&lt;="&amp;ELA!$E$29)</f>
        <v>0</v>
      </c>
      <c r="C68" s="47">
        <f>SUMIFS(ELA!C15:C24,ELA!$W$124:$W$133,"&gt;="&amp;ELA!$E$28,ELA!$W$124:$W$133,"&lt;="&amp;ELA!$E$29)</f>
        <v>0</v>
      </c>
      <c r="D68" s="47">
        <f>SUMIFS(ELA!D15:D24,ELA!$W$124:$W$133,"&gt;="&amp;ELA!$E$28,ELA!$W$124:$W$133,"&lt;="&amp;ELA!$E$29)</f>
        <v>0</v>
      </c>
      <c r="E68" s="47">
        <f>SUMIFS(ELA!E15:E24,ELA!$W$124:$W$133,"&gt;="&amp;ELA!$E$28,ELA!$W$124:$W$133,"&lt;="&amp;ELA!$E$29)</f>
        <v>0</v>
      </c>
      <c r="F68" s="47">
        <f>SUMIFS(ELA!F15:F24,ELA!$W$124:$W$133,"&gt;="&amp;ELA!$E$28,ELA!$W$124:$W$133,"&lt;="&amp;ELA!$E$29)</f>
        <v>0</v>
      </c>
      <c r="G68" s="47">
        <f>SUMIFS(ELA!G15:G24,ELA!$W$124:$W$133,"&gt;="&amp;ELA!$E$28,ELA!$W$124:$W$133,"&lt;="&amp;ELA!$E$29)</f>
        <v>0</v>
      </c>
      <c r="H68" s="47">
        <f>SUMIFS(ELA!H15:H24,ELA!$W$124:$W$133,"&gt;="&amp;ELA!$E$28,ELA!$W$124:$W$133,"&lt;="&amp;ELA!$E$29)</f>
        <v>0</v>
      </c>
      <c r="I68" s="5">
        <f>SUM(B68:H68)</f>
        <v>0</v>
      </c>
      <c r="J68" s="47">
        <f>SUMIFS(ELA!J15:J24,ELA!$W$124:$W$133,"&gt;="&amp;ELA!$E$28,ELA!$W$124:$W$133,"&lt;="&amp;ELA!$E$29)</f>
        <v>0</v>
      </c>
      <c r="K68" s="47">
        <f>SUMIFS(ELA!K15:K24,ELA!$W$124:$W$133,"&gt;="&amp;ELA!$E$28,ELA!$W$124:$W$133,"&lt;="&amp;ELA!$E$29)</f>
        <v>0</v>
      </c>
    </row>
    <row r="69" spans="1:15" x14ac:dyDescent="0.25">
      <c r="A69" s="7" t="s">
        <v>44</v>
      </c>
      <c r="B69" s="34" t="e">
        <f>B68/$I$68</f>
        <v>#DIV/0!</v>
      </c>
      <c r="C69" s="34" t="e">
        <f t="shared" ref="C69:K69" si="22">C68/$I$68</f>
        <v>#DIV/0!</v>
      </c>
      <c r="D69" s="34" t="e">
        <f t="shared" si="22"/>
        <v>#DIV/0!</v>
      </c>
      <c r="E69" s="34" t="e">
        <f t="shared" si="22"/>
        <v>#DIV/0!</v>
      </c>
      <c r="F69" s="34" t="e">
        <f t="shared" si="22"/>
        <v>#DIV/0!</v>
      </c>
      <c r="G69" s="34" t="e">
        <f t="shared" si="22"/>
        <v>#DIV/0!</v>
      </c>
      <c r="H69" s="34" t="e">
        <f t="shared" si="22"/>
        <v>#DIV/0!</v>
      </c>
      <c r="I69" s="34" t="e">
        <f t="shared" si="22"/>
        <v>#DIV/0!</v>
      </c>
      <c r="J69" s="34" t="e">
        <f t="shared" si="22"/>
        <v>#DIV/0!</v>
      </c>
      <c r="K69" s="34" t="e">
        <f t="shared" si="22"/>
        <v>#DIV/0!</v>
      </c>
    </row>
    <row r="70" spans="1:15" ht="30" x14ac:dyDescent="0.25">
      <c r="A70" s="43"/>
      <c r="B70" s="44"/>
      <c r="C70" s="44"/>
      <c r="D70" s="44"/>
      <c r="E70" s="44"/>
      <c r="F70" s="44"/>
      <c r="G70" s="44"/>
      <c r="H70" s="44"/>
      <c r="I70" s="7" t="s">
        <v>67</v>
      </c>
      <c r="J70" s="44"/>
      <c r="K70" s="44"/>
    </row>
    <row r="71" spans="1:15" x14ac:dyDescent="0.25">
      <c r="A71" s="7" t="s">
        <v>65</v>
      </c>
      <c r="B71" s="47">
        <f>B65+B68</f>
        <v>0</v>
      </c>
      <c r="C71" s="47">
        <f t="shared" ref="C71:K71" si="23">C65+C68</f>
        <v>0</v>
      </c>
      <c r="D71" s="47">
        <f t="shared" si="23"/>
        <v>0</v>
      </c>
      <c r="E71" s="47">
        <f t="shared" si="23"/>
        <v>0</v>
      </c>
      <c r="F71" s="47">
        <f t="shared" si="23"/>
        <v>0</v>
      </c>
      <c r="G71" s="47">
        <f t="shared" si="23"/>
        <v>0</v>
      </c>
      <c r="H71" s="47">
        <f t="shared" si="23"/>
        <v>0</v>
      </c>
      <c r="I71" s="5">
        <f>SUM(B71:H71)</f>
        <v>0</v>
      </c>
      <c r="J71" s="47">
        <f t="shared" si="23"/>
        <v>0</v>
      </c>
      <c r="K71" s="47">
        <f t="shared" si="23"/>
        <v>0</v>
      </c>
    </row>
    <row r="72" spans="1:15" x14ac:dyDescent="0.25">
      <c r="A72" s="7" t="s">
        <v>44</v>
      </c>
      <c r="B72" s="34" t="e">
        <f t="shared" ref="B72:H72" si="24">B71/$I$71</f>
        <v>#DIV/0!</v>
      </c>
      <c r="C72" s="34" t="e">
        <f t="shared" si="24"/>
        <v>#DIV/0!</v>
      </c>
      <c r="D72" s="34" t="e">
        <f t="shared" si="24"/>
        <v>#DIV/0!</v>
      </c>
      <c r="E72" s="34" t="e">
        <f t="shared" si="24"/>
        <v>#DIV/0!</v>
      </c>
      <c r="F72" s="34" t="e">
        <f t="shared" si="24"/>
        <v>#DIV/0!</v>
      </c>
      <c r="G72" s="34" t="e">
        <f t="shared" si="24"/>
        <v>#DIV/0!</v>
      </c>
      <c r="H72" s="34" t="e">
        <f t="shared" si="24"/>
        <v>#DIV/0!</v>
      </c>
      <c r="I72" s="48" t="e">
        <f>SUM(B72:H72)</f>
        <v>#DIV/0!</v>
      </c>
      <c r="J72" s="34" t="e">
        <f>J71/$I$71</f>
        <v>#DIV/0!</v>
      </c>
      <c r="K72" s="34" t="e">
        <f>K71/$I$71</f>
        <v>#DIV/0!</v>
      </c>
    </row>
    <row r="73" spans="1:15" x14ac:dyDescent="0.25">
      <c r="A73"/>
      <c r="I73"/>
    </row>
    <row r="74" spans="1:15" hidden="1" x14ac:dyDescent="0.25">
      <c r="J74" s="3"/>
      <c r="K74" s="3"/>
      <c r="N74" t="s">
        <v>11</v>
      </c>
      <c r="O74" t="s">
        <v>61</v>
      </c>
    </row>
    <row r="75" spans="1:15" hidden="1" x14ac:dyDescent="0.25">
      <c r="J75" s="3"/>
      <c r="K75" s="3"/>
      <c r="N75" t="s">
        <v>4</v>
      </c>
      <c r="O75" t="s">
        <v>62</v>
      </c>
    </row>
    <row r="76" spans="1:15" hidden="1" x14ac:dyDescent="0.25">
      <c r="A76" s="6" t="s">
        <v>46</v>
      </c>
      <c r="B76" s="58" t="e">
        <f>B66/B69</f>
        <v>#DIV/0!</v>
      </c>
      <c r="C76" s="58" t="e">
        <f t="shared" ref="C76:K76" si="25">C66/C69</f>
        <v>#DIV/0!</v>
      </c>
      <c r="D76" s="58" t="e">
        <f t="shared" si="25"/>
        <v>#DIV/0!</v>
      </c>
      <c r="E76" s="58" t="e">
        <f t="shared" si="25"/>
        <v>#DIV/0!</v>
      </c>
      <c r="F76" s="58" t="e">
        <f t="shared" si="25"/>
        <v>#DIV/0!</v>
      </c>
      <c r="G76" s="58" t="e">
        <f t="shared" si="25"/>
        <v>#DIV/0!</v>
      </c>
      <c r="H76" s="58" t="e">
        <f t="shared" si="25"/>
        <v>#DIV/0!</v>
      </c>
      <c r="I76" s="58"/>
      <c r="J76" s="58" t="e">
        <f t="shared" si="25"/>
        <v>#DIV/0!</v>
      </c>
      <c r="K76" s="58" t="e">
        <f t="shared" si="25"/>
        <v>#DIV/0!</v>
      </c>
      <c r="N76" t="s">
        <v>12</v>
      </c>
      <c r="O76" t="s">
        <v>63</v>
      </c>
    </row>
    <row r="77" spans="1:15" hidden="1" x14ac:dyDescent="0.25">
      <c r="A77" s="6" t="s">
        <v>6</v>
      </c>
      <c r="B77" s="59" t="e">
        <f t="shared" ref="B77:H77" si="26">LN(B76)</f>
        <v>#DIV/0!</v>
      </c>
      <c r="C77" s="59" t="e">
        <f t="shared" si="26"/>
        <v>#DIV/0!</v>
      </c>
      <c r="D77" s="59" t="e">
        <f t="shared" si="26"/>
        <v>#DIV/0!</v>
      </c>
      <c r="E77" s="59" t="e">
        <f t="shared" si="26"/>
        <v>#DIV/0!</v>
      </c>
      <c r="F77" s="59" t="e">
        <f t="shared" si="26"/>
        <v>#DIV/0!</v>
      </c>
      <c r="G77" s="59" t="e">
        <f t="shared" si="26"/>
        <v>#DIV/0!</v>
      </c>
      <c r="H77" s="59" t="e">
        <f t="shared" si="26"/>
        <v>#DIV/0!</v>
      </c>
      <c r="J77" s="59" t="e">
        <f t="shared" ref="J77:K77" si="27">LN(J76)</f>
        <v>#DIV/0!</v>
      </c>
      <c r="K77" s="59" t="e">
        <f t="shared" si="27"/>
        <v>#DIV/0!</v>
      </c>
      <c r="N77" t="s">
        <v>5</v>
      </c>
      <c r="O77" t="s">
        <v>64</v>
      </c>
    </row>
    <row r="78" spans="1:15" hidden="1" x14ac:dyDescent="0.25">
      <c r="A78" s="9" t="s">
        <v>7</v>
      </c>
      <c r="B78" s="64" t="e">
        <f t="shared" ref="B78:H78" si="28">1-B66</f>
        <v>#DIV/0!</v>
      </c>
      <c r="C78" s="64" t="e">
        <f t="shared" si="28"/>
        <v>#DIV/0!</v>
      </c>
      <c r="D78" s="64" t="e">
        <f t="shared" si="28"/>
        <v>#DIV/0!</v>
      </c>
      <c r="E78" s="64" t="e">
        <f t="shared" si="28"/>
        <v>#DIV/0!</v>
      </c>
      <c r="F78" s="64" t="e">
        <f t="shared" si="28"/>
        <v>#DIV/0!</v>
      </c>
      <c r="G78" s="64" t="e">
        <f t="shared" si="28"/>
        <v>#DIV/0!</v>
      </c>
      <c r="H78" s="64" t="e">
        <f t="shared" si="28"/>
        <v>#DIV/0!</v>
      </c>
      <c r="I78"/>
      <c r="J78" s="64" t="e">
        <f t="shared" ref="J78:K78" si="29">1-J66</f>
        <v>#DIV/0!</v>
      </c>
      <c r="K78" s="64" t="e">
        <f t="shared" si="29"/>
        <v>#DIV/0!</v>
      </c>
    </row>
    <row r="79" spans="1:15" hidden="1" x14ac:dyDescent="0.25">
      <c r="A79" s="6" t="s">
        <v>8</v>
      </c>
      <c r="B79" s="22" t="e">
        <f>B66*B65</f>
        <v>#DIV/0!</v>
      </c>
      <c r="C79" s="22" t="e">
        <f t="shared" ref="C79:K79" si="30">C66*C65</f>
        <v>#DIV/0!</v>
      </c>
      <c r="D79" s="22" t="e">
        <f t="shared" si="30"/>
        <v>#DIV/0!</v>
      </c>
      <c r="E79" s="22" t="e">
        <f t="shared" si="30"/>
        <v>#DIV/0!</v>
      </c>
      <c r="F79" s="22" t="e">
        <f t="shared" si="30"/>
        <v>#DIV/0!</v>
      </c>
      <c r="G79" s="22" t="e">
        <f t="shared" si="30"/>
        <v>#DIV/0!</v>
      </c>
      <c r="H79" s="22" t="e">
        <f t="shared" si="30"/>
        <v>#DIV/0!</v>
      </c>
      <c r="I79" s="22"/>
      <c r="J79" s="22" t="e">
        <f t="shared" si="30"/>
        <v>#DIV/0!</v>
      </c>
      <c r="K79" s="22" t="e">
        <f t="shared" si="30"/>
        <v>#DIV/0!</v>
      </c>
    </row>
    <row r="80" spans="1:15" hidden="1" x14ac:dyDescent="0.25">
      <c r="A80"/>
      <c r="B80" s="61"/>
      <c r="C80" s="62"/>
      <c r="D80" s="62"/>
      <c r="E80" s="62"/>
      <c r="F80" s="62"/>
      <c r="G80" s="62"/>
      <c r="H80" s="62"/>
      <c r="I80"/>
      <c r="J80" s="62"/>
      <c r="K80" s="62"/>
    </row>
    <row r="81" spans="1:19" hidden="1" x14ac:dyDescent="0.25">
      <c r="A81" s="19" t="s">
        <v>1</v>
      </c>
      <c r="B81" s="62"/>
      <c r="C81" s="62"/>
      <c r="D81" s="62"/>
      <c r="E81" s="62"/>
      <c r="F81" s="62"/>
      <c r="G81" s="62"/>
      <c r="H81" s="62"/>
      <c r="I81" s="56"/>
      <c r="J81" s="62"/>
      <c r="K81" s="62"/>
    </row>
    <row r="82" spans="1:19" hidden="1" x14ac:dyDescent="0.25">
      <c r="A82" s="6" t="s">
        <v>9</v>
      </c>
      <c r="B82" s="65" t="e">
        <f>1-B69</f>
        <v>#DIV/0!</v>
      </c>
      <c r="C82" s="65" t="e">
        <f t="shared" ref="C82:K82" si="31">1-C69</f>
        <v>#DIV/0!</v>
      </c>
      <c r="D82" s="65" t="e">
        <f t="shared" si="31"/>
        <v>#DIV/0!</v>
      </c>
      <c r="E82" s="65" t="e">
        <f t="shared" si="31"/>
        <v>#DIV/0!</v>
      </c>
      <c r="F82" s="65" t="e">
        <f t="shared" si="31"/>
        <v>#DIV/0!</v>
      </c>
      <c r="G82" s="65" t="e">
        <f t="shared" si="31"/>
        <v>#DIV/0!</v>
      </c>
      <c r="H82" s="65" t="e">
        <f t="shared" si="31"/>
        <v>#DIV/0!</v>
      </c>
      <c r="I82" s="65"/>
      <c r="J82" s="65" t="e">
        <f t="shared" si="31"/>
        <v>#DIV/0!</v>
      </c>
      <c r="K82" s="65" t="e">
        <f t="shared" si="31"/>
        <v>#DIV/0!</v>
      </c>
      <c r="L82" s="38"/>
      <c r="M82" s="38"/>
      <c r="N82" s="38"/>
      <c r="O82" s="38"/>
      <c r="P82" s="38"/>
      <c r="Q82" s="38"/>
      <c r="R82" s="38"/>
      <c r="S82" s="38"/>
    </row>
    <row r="83" spans="1:19" hidden="1" x14ac:dyDescent="0.25">
      <c r="A83" s="6" t="s">
        <v>10</v>
      </c>
      <c r="B83" s="22" t="e">
        <f>B68*B69</f>
        <v>#DIV/0!</v>
      </c>
      <c r="C83" s="22" t="e">
        <f t="shared" ref="C83:K83" si="32">C68*C69</f>
        <v>#DIV/0!</v>
      </c>
      <c r="D83" s="22" t="e">
        <f t="shared" si="32"/>
        <v>#DIV/0!</v>
      </c>
      <c r="E83" s="22" t="e">
        <f t="shared" si="32"/>
        <v>#DIV/0!</v>
      </c>
      <c r="F83" s="22" t="e">
        <f t="shared" si="32"/>
        <v>#DIV/0!</v>
      </c>
      <c r="G83" s="22" t="e">
        <f t="shared" si="32"/>
        <v>#DIV/0!</v>
      </c>
      <c r="H83" s="22" t="e">
        <f t="shared" si="32"/>
        <v>#DIV/0!</v>
      </c>
      <c r="I83" s="22"/>
      <c r="J83" s="22" t="e">
        <f t="shared" si="32"/>
        <v>#DIV/0!</v>
      </c>
      <c r="K83" s="22" t="e">
        <f t="shared" si="32"/>
        <v>#DIV/0!</v>
      </c>
      <c r="L83" s="72"/>
      <c r="M83" s="72"/>
      <c r="N83" s="72"/>
      <c r="O83" s="72"/>
      <c r="P83" s="72"/>
      <c r="Q83" s="72"/>
      <c r="R83" s="72"/>
      <c r="S83" s="72"/>
    </row>
    <row r="84" spans="1:19" hidden="1" x14ac:dyDescent="0.25">
      <c r="A84" s="19" t="s">
        <v>32</v>
      </c>
      <c r="B84" s="62"/>
      <c r="C84" s="63"/>
      <c r="D84" s="63"/>
      <c r="E84" s="63"/>
      <c r="F84" s="63"/>
      <c r="G84" s="63"/>
      <c r="H84" s="63"/>
      <c r="I84" s="56"/>
      <c r="J84" s="63"/>
      <c r="K84" s="63"/>
      <c r="L84" s="68"/>
      <c r="M84" s="68"/>
      <c r="N84" s="68"/>
      <c r="O84" s="68"/>
      <c r="P84" s="68"/>
      <c r="Q84" s="68"/>
      <c r="R84" s="68"/>
      <c r="S84" s="68"/>
    </row>
    <row r="85" spans="1:19" hidden="1" x14ac:dyDescent="0.25">
      <c r="A85" s="6" t="s">
        <v>3</v>
      </c>
      <c r="B85" s="59" t="e">
        <f>Summary!$B$3*SQRT((B78/B79)+(B82/B83))</f>
        <v>#DIV/0!</v>
      </c>
      <c r="C85" s="59" t="e">
        <f>Summary!$B$3*SQRT((C78/C79)+(C82/C83))</f>
        <v>#DIV/0!</v>
      </c>
      <c r="D85" s="59" t="e">
        <f>Summary!$B$3*SQRT((D78/D79)+(D82/D83))</f>
        <v>#DIV/0!</v>
      </c>
      <c r="E85" s="59" t="e">
        <f>Summary!$B$3*SQRT((E78/E79)+(E82/E83))</f>
        <v>#DIV/0!</v>
      </c>
      <c r="F85" s="59" t="e">
        <f>Summary!$B$3*SQRT((F78/F79)+(F82/F83))</f>
        <v>#DIV/0!</v>
      </c>
      <c r="G85" s="59" t="e">
        <f>Summary!$B$3*SQRT((G78/G79)+(G82/G83))</f>
        <v>#DIV/0!</v>
      </c>
      <c r="H85" s="59" t="e">
        <f>Summary!$B$3*SQRT((H78/H79)+(H82/H83))</f>
        <v>#DIV/0!</v>
      </c>
      <c r="J85" s="59" t="e">
        <f>Summary!$B$3*SQRT((J78/J79)+(J82/J83))</f>
        <v>#DIV/0!</v>
      </c>
      <c r="K85" s="59" t="e">
        <f>Summary!$B$3*SQRT((K78/K79)+(K82/K83))</f>
        <v>#DIV/0!</v>
      </c>
      <c r="L85" s="10"/>
      <c r="M85" s="10"/>
      <c r="N85" s="10"/>
      <c r="O85" s="10"/>
      <c r="P85" s="10"/>
      <c r="Q85" s="10"/>
      <c r="R85" s="10"/>
      <c r="S85" s="10"/>
    </row>
    <row r="86" spans="1:19" hidden="1" x14ac:dyDescent="0.25">
      <c r="A86" s="6" t="s">
        <v>14</v>
      </c>
      <c r="B86" s="59" t="e">
        <f t="shared" ref="B86:H86" si="33">B77-B85</f>
        <v>#DIV/0!</v>
      </c>
      <c r="C86" s="59" t="e">
        <f t="shared" si="33"/>
        <v>#DIV/0!</v>
      </c>
      <c r="D86" s="59" t="e">
        <f t="shared" si="33"/>
        <v>#DIV/0!</v>
      </c>
      <c r="E86" s="59" t="e">
        <f t="shared" si="33"/>
        <v>#DIV/0!</v>
      </c>
      <c r="F86" s="59" t="e">
        <f t="shared" si="33"/>
        <v>#DIV/0!</v>
      </c>
      <c r="G86" s="59" t="e">
        <f t="shared" si="33"/>
        <v>#DIV/0!</v>
      </c>
      <c r="H86" s="59" t="e">
        <f t="shared" si="33"/>
        <v>#DIV/0!</v>
      </c>
      <c r="J86" s="59" t="e">
        <f t="shared" ref="J86:K86" si="34">J77-J85</f>
        <v>#DIV/0!</v>
      </c>
      <c r="K86" s="59" t="e">
        <f t="shared" si="34"/>
        <v>#DIV/0!</v>
      </c>
      <c r="L86" s="38"/>
      <c r="M86" s="38"/>
      <c r="N86" s="38"/>
      <c r="O86" s="38"/>
      <c r="P86" s="38"/>
      <c r="Q86" s="38"/>
      <c r="R86" s="38"/>
      <c r="S86" s="38"/>
    </row>
    <row r="87" spans="1:19" hidden="1" x14ac:dyDescent="0.25">
      <c r="A87" s="6" t="s">
        <v>13</v>
      </c>
      <c r="B87" s="59" t="e">
        <f t="shared" ref="B87:H87" si="35">B77+B85</f>
        <v>#DIV/0!</v>
      </c>
      <c r="C87" s="59" t="e">
        <f t="shared" si="35"/>
        <v>#DIV/0!</v>
      </c>
      <c r="D87" s="59" t="e">
        <f t="shared" si="35"/>
        <v>#DIV/0!</v>
      </c>
      <c r="E87" s="59" t="e">
        <f t="shared" si="35"/>
        <v>#DIV/0!</v>
      </c>
      <c r="F87" s="59" t="e">
        <f t="shared" si="35"/>
        <v>#DIV/0!</v>
      </c>
      <c r="G87" s="59" t="e">
        <f t="shared" si="35"/>
        <v>#DIV/0!</v>
      </c>
      <c r="H87" s="59" t="e">
        <f t="shared" si="35"/>
        <v>#DIV/0!</v>
      </c>
      <c r="J87" s="59" t="e">
        <f t="shared" ref="J87:K87" si="36">J77+J85</f>
        <v>#DIV/0!</v>
      </c>
      <c r="K87" s="59" t="e">
        <f t="shared" si="36"/>
        <v>#DIV/0!</v>
      </c>
      <c r="L87" s="73"/>
      <c r="M87" s="73"/>
      <c r="N87" s="73"/>
      <c r="O87" s="73"/>
      <c r="P87" s="73"/>
      <c r="Q87" s="73"/>
      <c r="R87" s="73"/>
      <c r="S87" s="73"/>
    </row>
    <row r="88" spans="1:19" hidden="1" x14ac:dyDescent="0.25">
      <c r="A88" s="37" t="s">
        <v>37</v>
      </c>
      <c r="B88" s="59"/>
      <c r="C88" s="59"/>
      <c r="D88" s="59"/>
      <c r="E88" s="59"/>
      <c r="F88" s="59"/>
      <c r="G88" s="59"/>
      <c r="H88" s="59"/>
      <c r="I88"/>
      <c r="J88" s="59"/>
      <c r="K88" s="59"/>
      <c r="L88" s="38"/>
      <c r="M88" s="38"/>
      <c r="N88" s="38"/>
      <c r="O88" s="38"/>
      <c r="P88" s="38"/>
      <c r="Q88" s="38"/>
      <c r="R88" s="38"/>
      <c r="S88" s="38"/>
    </row>
    <row r="89" spans="1:19" hidden="1" x14ac:dyDescent="0.25">
      <c r="A89" s="36" t="s">
        <v>35</v>
      </c>
      <c r="B89" s="57" t="e">
        <f t="shared" ref="B89:H90" si="37">EXP(B86)</f>
        <v>#DIV/0!</v>
      </c>
      <c r="C89" s="57" t="e">
        <f t="shared" si="37"/>
        <v>#DIV/0!</v>
      </c>
      <c r="D89" s="57" t="e">
        <f t="shared" si="37"/>
        <v>#DIV/0!</v>
      </c>
      <c r="E89" s="57" t="e">
        <f t="shared" si="37"/>
        <v>#DIV/0!</v>
      </c>
      <c r="F89" s="57" t="e">
        <f t="shared" si="37"/>
        <v>#DIV/0!</v>
      </c>
      <c r="G89" s="57" t="e">
        <f t="shared" si="37"/>
        <v>#DIV/0!</v>
      </c>
      <c r="H89" s="57" t="e">
        <f t="shared" si="37"/>
        <v>#DIV/0!</v>
      </c>
      <c r="J89" s="57" t="e">
        <f t="shared" ref="J89:K90" si="38">EXP(J86)</f>
        <v>#DIV/0!</v>
      </c>
      <c r="K89" s="57" t="e">
        <f t="shared" si="38"/>
        <v>#DIV/0!</v>
      </c>
    </row>
    <row r="90" spans="1:19" hidden="1" x14ac:dyDescent="0.25">
      <c r="A90" s="36" t="s">
        <v>36</v>
      </c>
      <c r="B90" s="51" t="e">
        <f t="shared" si="37"/>
        <v>#DIV/0!</v>
      </c>
      <c r="C90" s="51" t="e">
        <f t="shared" si="37"/>
        <v>#DIV/0!</v>
      </c>
      <c r="D90" s="51" t="e">
        <f t="shared" si="37"/>
        <v>#DIV/0!</v>
      </c>
      <c r="E90" s="51" t="e">
        <f t="shared" si="37"/>
        <v>#DIV/0!</v>
      </c>
      <c r="F90" s="51" t="e">
        <f t="shared" si="37"/>
        <v>#DIV/0!</v>
      </c>
      <c r="G90" s="51" t="e">
        <f t="shared" si="37"/>
        <v>#DIV/0!</v>
      </c>
      <c r="H90" s="51" t="e">
        <f t="shared" si="37"/>
        <v>#DIV/0!</v>
      </c>
      <c r="J90" s="51" t="e">
        <f t="shared" si="38"/>
        <v>#DIV/0!</v>
      </c>
      <c r="K90" s="51" t="e">
        <f t="shared" si="38"/>
        <v>#DIV/0!</v>
      </c>
      <c r="L90" s="38"/>
      <c r="M90" s="38"/>
      <c r="N90" s="38"/>
      <c r="O90" s="38"/>
      <c r="P90" s="38"/>
      <c r="Q90" s="38"/>
      <c r="R90" s="38"/>
      <c r="S90" s="38"/>
    </row>
    <row r="91" spans="1:19" hidden="1" x14ac:dyDescent="0.25">
      <c r="A91" s="6" t="s">
        <v>30</v>
      </c>
      <c r="B91" s="70" t="str">
        <f t="shared" ref="B91:H91" si="39">IFERROR(IF(B89&gt;1,"Yes",IF(B90&lt;1,"Less than expected","Expected")),"na")</f>
        <v>na</v>
      </c>
      <c r="C91" s="70" t="str">
        <f t="shared" si="39"/>
        <v>na</v>
      </c>
      <c r="D91" s="70" t="str">
        <f t="shared" si="39"/>
        <v>na</v>
      </c>
      <c r="E91" s="70" t="str">
        <f t="shared" si="39"/>
        <v>na</v>
      </c>
      <c r="F91" s="70" t="str">
        <f t="shared" si="39"/>
        <v>na</v>
      </c>
      <c r="G91" s="70" t="str">
        <f t="shared" si="39"/>
        <v>na</v>
      </c>
      <c r="H91" s="70" t="str">
        <f t="shared" si="39"/>
        <v>na</v>
      </c>
      <c r="I91" s="36"/>
      <c r="J91" s="70" t="str">
        <f t="shared" ref="J91:K91" si="40">IFERROR(IF(J89&gt;1,"Yes",IF(J90&lt;1,"Less than expected","Expected")),"na")</f>
        <v>na</v>
      </c>
      <c r="K91" s="70" t="str">
        <f t="shared" si="40"/>
        <v>na</v>
      </c>
    </row>
    <row r="92" spans="1:19" hidden="1" x14ac:dyDescent="0.25">
      <c r="A92"/>
      <c r="I92"/>
    </row>
    <row r="100" spans="1:16" hidden="1" x14ac:dyDescent="0.25">
      <c r="A100" s="1" t="s">
        <v>38</v>
      </c>
      <c r="B100" t="str">
        <f t="shared" ref="B100:H100" si="41">IF(COUNT(B3:B12)&gt;0,COUNT(B3:B12),"")</f>
        <v/>
      </c>
      <c r="C100" t="str">
        <f t="shared" si="41"/>
        <v/>
      </c>
      <c r="D100" t="str">
        <f t="shared" si="41"/>
        <v/>
      </c>
      <c r="E100" t="str">
        <f t="shared" si="41"/>
        <v/>
      </c>
      <c r="F100" t="str">
        <f t="shared" si="41"/>
        <v/>
      </c>
      <c r="G100" t="str">
        <f t="shared" si="41"/>
        <v/>
      </c>
      <c r="H100" t="str">
        <f t="shared" si="41"/>
        <v/>
      </c>
      <c r="I100"/>
      <c r="J100" t="str">
        <f>IF(COUNT(J3:J12)&gt;0,COUNT(J3:J12),"")</f>
        <v/>
      </c>
      <c r="K100" t="str">
        <f>IF(COUNT(K3:K12)&gt;0,COUNT(K3:K12),"")</f>
        <v/>
      </c>
      <c r="N100">
        <f>MIN(I100:K100,B100:H100)</f>
        <v>0</v>
      </c>
      <c r="O100">
        <f>MAX(I100:K100,B100:H100)</f>
        <v>0</v>
      </c>
      <c r="P100">
        <f>O100-N100</f>
        <v>0</v>
      </c>
    </row>
    <row r="101" spans="1:16" hidden="1" x14ac:dyDescent="0.25">
      <c r="A101" s="1" t="s">
        <v>56</v>
      </c>
      <c r="B101" t="str">
        <f t="shared" ref="B101:H101" si="42">IF(COUNT(B15:B24)&gt;0,COUNT(B15:B24),"")</f>
        <v/>
      </c>
      <c r="C101" t="str">
        <f t="shared" si="42"/>
        <v/>
      </c>
      <c r="D101" t="str">
        <f t="shared" si="42"/>
        <v/>
      </c>
      <c r="E101" t="str">
        <f t="shared" si="42"/>
        <v/>
      </c>
      <c r="F101" t="str">
        <f t="shared" si="42"/>
        <v/>
      </c>
      <c r="G101" t="str">
        <f t="shared" si="42"/>
        <v/>
      </c>
      <c r="H101" t="str">
        <f t="shared" si="42"/>
        <v/>
      </c>
      <c r="J101" t="str">
        <f>IF(COUNT(J15:J24)&gt;0,COUNT(J15:J24),"")</f>
        <v/>
      </c>
      <c r="K101" t="str">
        <f>IF(COUNT(K15:K24)&gt;0,COUNT(K15:K24),"")</f>
        <v/>
      </c>
      <c r="N101">
        <f>MIN(I101:K101,B101:H101)</f>
        <v>0</v>
      </c>
      <c r="O101">
        <f>MAX(I101:K101,B101:H101)</f>
        <v>0</v>
      </c>
      <c r="P101">
        <f>O101-N101</f>
        <v>0</v>
      </c>
    </row>
    <row r="102" spans="1:16" x14ac:dyDescent="0.25">
      <c r="P102">
        <f>MAX(P100:P101)</f>
        <v>0</v>
      </c>
    </row>
    <row r="123" spans="22:26" x14ac:dyDescent="0.25">
      <c r="V123">
        <f>MAX(MIN(Z124:Z133)-1,0)</f>
        <v>0</v>
      </c>
      <c r="W123">
        <f ca="1">MAX(X124:X203)-MIN(X124:X203)+1</f>
        <v>10</v>
      </c>
    </row>
    <row r="124" spans="22:26" x14ac:dyDescent="0.25">
      <c r="W124">
        <v>2017</v>
      </c>
      <c r="X124">
        <f t="array" aca="1" ref="X124" ca="1">IF(W124&lt;&gt;"",CELL("row",W124),"")</f>
        <v>124</v>
      </c>
      <c r="Y124">
        <v>1</v>
      </c>
      <c r="Z124">
        <f>IF(W124="","",Y124)</f>
        <v>1</v>
      </c>
    </row>
    <row r="125" spans="22:26" x14ac:dyDescent="0.25">
      <c r="W125">
        <v>2018</v>
      </c>
      <c r="X125">
        <f t="array" aca="1" ref="X125" ca="1">IF(W125&lt;&gt;"",CELL("row",W125),"")</f>
        <v>125</v>
      </c>
      <c r="Y125">
        <v>2</v>
      </c>
      <c r="Z125">
        <f t="shared" ref="Z125:Z128" si="43">IF(W125="","",Y125)</f>
        <v>2</v>
      </c>
    </row>
    <row r="126" spans="22:26" x14ac:dyDescent="0.25">
      <c r="W126">
        <v>2019</v>
      </c>
      <c r="X126">
        <f t="array" aca="1" ref="X126" ca="1">IF(W126&lt;&gt;"",CELL("row",W126),"")</f>
        <v>126</v>
      </c>
      <c r="Y126">
        <v>3</v>
      </c>
      <c r="Z126">
        <f t="shared" si="43"/>
        <v>3</v>
      </c>
    </row>
    <row r="127" spans="22:26" x14ac:dyDescent="0.25">
      <c r="W127">
        <v>2020</v>
      </c>
      <c r="X127">
        <f t="array" aca="1" ref="X127" ca="1">IF(W127&lt;&gt;"",CELL("row",W127),"")</f>
        <v>127</v>
      </c>
      <c r="Y127">
        <v>4</v>
      </c>
      <c r="Z127">
        <f t="shared" si="43"/>
        <v>4</v>
      </c>
    </row>
    <row r="128" spans="22:26" x14ac:dyDescent="0.25">
      <c r="W128">
        <v>2021</v>
      </c>
      <c r="X128">
        <f t="array" aca="1" ref="X128" ca="1">IF(W128&lt;&gt;"",CELL("row",W128),"")</f>
        <v>128</v>
      </c>
      <c r="Y128">
        <v>5</v>
      </c>
      <c r="Z128">
        <f t="shared" si="43"/>
        <v>5</v>
      </c>
    </row>
    <row r="129" spans="23:26" x14ac:dyDescent="0.25">
      <c r="W129">
        <v>2022</v>
      </c>
      <c r="X129">
        <f t="array" aca="1" ref="X129" ca="1">IF(W129&lt;&gt;"",CELL("row",W129),"")</f>
        <v>129</v>
      </c>
      <c r="Y129">
        <v>6</v>
      </c>
      <c r="Z129">
        <v>6</v>
      </c>
    </row>
    <row r="130" spans="23:26" x14ac:dyDescent="0.25">
      <c r="W130">
        <v>2023</v>
      </c>
      <c r="X130">
        <f t="array" aca="1" ref="X130" ca="1">IF(W130&lt;&gt;"",CELL("row",W130),"")</f>
        <v>130</v>
      </c>
      <c r="Y130">
        <v>7</v>
      </c>
      <c r="Z130">
        <v>7</v>
      </c>
    </row>
    <row r="131" spans="23:26" x14ac:dyDescent="0.25">
      <c r="W131">
        <v>2024</v>
      </c>
      <c r="X131">
        <f t="array" aca="1" ref="X131" ca="1">IF(W131&lt;&gt;"",CELL("row",W131),"")</f>
        <v>131</v>
      </c>
      <c r="Y131">
        <v>8</v>
      </c>
      <c r="Z131">
        <v>8</v>
      </c>
    </row>
    <row r="132" spans="23:26" x14ac:dyDescent="0.25">
      <c r="W132">
        <v>2025</v>
      </c>
      <c r="X132">
        <f t="array" aca="1" ref="X132" ca="1">IF(W132&lt;&gt;"",CELL("row",W132),"")</f>
        <v>132</v>
      </c>
      <c r="Y132">
        <v>9</v>
      </c>
      <c r="Z132">
        <v>9</v>
      </c>
    </row>
    <row r="133" spans="23:26" x14ac:dyDescent="0.25">
      <c r="W133">
        <v>2026</v>
      </c>
      <c r="X133">
        <f t="array" aca="1" ref="X133" ca="1">IF(W133&lt;&gt;"",CELL("row",W133),"")</f>
        <v>133</v>
      </c>
      <c r="Y133">
        <v>10</v>
      </c>
      <c r="Z133">
        <v>10</v>
      </c>
    </row>
  </sheetData>
  <sortState xmlns:xlrd2="http://schemas.microsoft.com/office/spreadsheetml/2017/richdata2" ref="A1:D11">
    <sortCondition ref="A1:A11"/>
  </sortState>
  <mergeCells count="2">
    <mergeCell ref="A41:K41"/>
    <mergeCell ref="A43:K43"/>
  </mergeCells>
  <conditionalFormatting sqref="A76:K76 A77:H77 J77:K77 A85:H87 J85:K87 B88:K88 A89:H90 J89:K90">
    <cfRule type="containsErrors" dxfId="102" priority="52">
      <formula>ISERROR(A76)</formula>
    </cfRule>
  </conditionalFormatting>
  <conditionalFormatting sqref="B36:H37">
    <cfRule type="containsErrors" dxfId="101" priority="39">
      <formula>ISERROR(B36)</formula>
    </cfRule>
  </conditionalFormatting>
  <conditionalFormatting sqref="B38:H38">
    <cfRule type="containsText" dxfId="100" priority="35" operator="containsText" text="na">
      <formula>NOT(ISERROR(SEARCH("na",B38)))</formula>
    </cfRule>
    <cfRule type="cellIs" dxfId="99" priority="36" operator="equal">
      <formula>"Expected"</formula>
    </cfRule>
    <cfRule type="cellIs" dxfId="98" priority="37" operator="equal">
      <formula>"Less than expected"</formula>
    </cfRule>
    <cfRule type="cellIs" dxfId="97" priority="38" operator="equal">
      <formula>"Yes"</formula>
    </cfRule>
  </conditionalFormatting>
  <conditionalFormatting sqref="B68:H68 J68:K68 B69:K69">
    <cfRule type="cellIs" dxfId="96" priority="1" operator="equal">
      <formula>0</formula>
    </cfRule>
  </conditionalFormatting>
  <conditionalFormatting sqref="B71:H71 J71:K71 B72:K72">
    <cfRule type="cellIs" dxfId="95" priority="46" operator="equal">
      <formula>0</formula>
    </cfRule>
  </conditionalFormatting>
  <conditionalFormatting sqref="B26:K26">
    <cfRule type="expression" dxfId="94" priority="65">
      <formula>$P$102&gt;0</formula>
    </cfRule>
  </conditionalFormatting>
  <conditionalFormatting sqref="B34:K34">
    <cfRule type="containsErrors" dxfId="93" priority="29">
      <formula>ISERROR(B34)</formula>
    </cfRule>
  </conditionalFormatting>
  <conditionalFormatting sqref="B78:K79 B82:K83">
    <cfRule type="cellIs" dxfId="92" priority="47" operator="equal">
      <formula>1</formula>
    </cfRule>
    <cfRule type="cellIs" dxfId="91" priority="48" operator="equal">
      <formula>0</formula>
    </cfRule>
  </conditionalFormatting>
  <conditionalFormatting sqref="B91:K91">
    <cfRule type="containsText" dxfId="90" priority="45" operator="containsText" text="na">
      <formula>NOT(ISERROR(SEARCH("na",B91)))</formula>
    </cfRule>
    <cfRule type="cellIs" dxfId="89" priority="49" operator="equal">
      <formula>"Expected"</formula>
    </cfRule>
    <cfRule type="cellIs" dxfId="88" priority="50" operator="equal">
      <formula>"Less than expected"</formula>
    </cfRule>
    <cfRule type="cellIs" dxfId="87" priority="51" operator="equal">
      <formula>"Yes"</formula>
    </cfRule>
  </conditionalFormatting>
  <conditionalFormatting sqref="I3:I12">
    <cfRule type="cellIs" dxfId="86" priority="64" operator="equal">
      <formula>0</formula>
    </cfRule>
  </conditionalFormatting>
  <conditionalFormatting sqref="I15:I24">
    <cfRule type="cellIs" dxfId="85" priority="63" operator="equal">
      <formula>0</formula>
    </cfRule>
  </conditionalFormatting>
  <conditionalFormatting sqref="J36:K37">
    <cfRule type="containsErrors" dxfId="84" priority="34">
      <formula>ISERROR(J36)</formula>
    </cfRule>
  </conditionalFormatting>
  <conditionalFormatting sqref="J38:K38">
    <cfRule type="containsText" dxfId="83" priority="30" operator="containsText" text="na">
      <formula>NOT(ISERROR(SEARCH("na",J38)))</formula>
    </cfRule>
    <cfRule type="cellIs" dxfId="82" priority="31" operator="equal">
      <formula>"Expected"</formula>
    </cfRule>
    <cfRule type="cellIs" dxfId="81" priority="32" operator="equal">
      <formula>"Less than expected"</formula>
    </cfRule>
    <cfRule type="cellIs" dxfId="80" priority="33" operator="equal">
      <formula>"Yes"</formula>
    </cfRule>
  </conditionalFormatting>
  <dataValidations count="2">
    <dataValidation type="whole" allowBlank="1" showInputMessage="1" showErrorMessage="1" error="The total number of assessment participants must be less than or equal to the sum of the students in the ethnic subgroups." sqref="I3:I12 I15:I24" xr:uid="{00000000-0002-0000-0100-000000000000}">
      <formula1>0</formula1>
      <formula2>#REF!</formula2>
    </dataValidation>
    <dataValidation type="list" allowBlank="1" showInputMessage="1" showErrorMessage="1" sqref="E28:E29" xr:uid="{00000000-0002-0000-0100-000001000000}">
      <formula1>yrlist</formula1>
    </dataValidation>
  </dataValidations>
  <pageMargins left="0.7" right="0.7" top="0.75" bottom="0.75" header="0.3" footer="0.3"/>
  <pageSetup orientation="portrait" horizontalDpi="360" verticalDpi="36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Z133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B3" sqref="B3"/>
    </sheetView>
  </sheetViews>
  <sheetFormatPr defaultRowHeight="15" x14ac:dyDescent="0.25"/>
  <cols>
    <col min="1" max="1" width="23.85546875" style="1" customWidth="1"/>
    <col min="2" max="8" width="11.28515625" customWidth="1"/>
    <col min="9" max="9" width="17.5703125" style="1" customWidth="1"/>
    <col min="10" max="11" width="11.140625" customWidth="1"/>
  </cols>
  <sheetData>
    <row r="1" spans="1:11" ht="31.5" x14ac:dyDescent="0.5">
      <c r="A1" s="49" t="s">
        <v>48</v>
      </c>
      <c r="F1" s="42"/>
      <c r="J1" t="s">
        <v>55</v>
      </c>
    </row>
    <row r="2" spans="1:11" ht="44.25" customHeight="1" x14ac:dyDescent="0.25">
      <c r="B2" s="45" t="s">
        <v>15</v>
      </c>
      <c r="C2" s="45" t="s">
        <v>16</v>
      </c>
      <c r="D2" s="45" t="s">
        <v>17</v>
      </c>
      <c r="E2" s="45" t="s">
        <v>18</v>
      </c>
      <c r="F2" s="45" t="s">
        <v>24</v>
      </c>
      <c r="G2" s="45" t="s">
        <v>19</v>
      </c>
      <c r="H2" s="45" t="s">
        <v>20</v>
      </c>
      <c r="I2" s="45" t="s">
        <v>68</v>
      </c>
      <c r="J2" s="45" t="s">
        <v>43</v>
      </c>
      <c r="K2" s="45" t="s">
        <v>21</v>
      </c>
    </row>
    <row r="3" spans="1:11" x14ac:dyDescent="0.25">
      <c r="A3" s="8">
        <v>2017</v>
      </c>
      <c r="B3" s="18"/>
      <c r="C3" s="18"/>
      <c r="D3" s="18"/>
      <c r="E3" s="18"/>
      <c r="F3" s="18"/>
      <c r="G3" s="18"/>
      <c r="H3" s="18"/>
      <c r="I3" s="21"/>
      <c r="J3" s="27"/>
      <c r="K3" s="18"/>
    </row>
    <row r="4" spans="1:11" x14ac:dyDescent="0.25">
      <c r="A4" s="8">
        <v>2018</v>
      </c>
      <c r="B4" s="18"/>
      <c r="C4" s="18"/>
      <c r="D4" s="18"/>
      <c r="E4" s="18"/>
      <c r="F4" s="18"/>
      <c r="G4" s="18"/>
      <c r="H4" s="18"/>
      <c r="I4" s="21"/>
      <c r="J4" s="27"/>
      <c r="K4" s="18"/>
    </row>
    <row r="5" spans="1:11" x14ac:dyDescent="0.25">
      <c r="A5" s="8">
        <v>2019</v>
      </c>
      <c r="B5" s="18"/>
      <c r="C5" s="18"/>
      <c r="D5" s="18"/>
      <c r="E5" s="18"/>
      <c r="F5" s="18"/>
      <c r="G5" s="18"/>
      <c r="H5" s="18"/>
      <c r="I5" s="21"/>
      <c r="J5" s="27"/>
      <c r="K5" s="18"/>
    </row>
    <row r="6" spans="1:11" x14ac:dyDescent="0.25">
      <c r="A6" s="8">
        <v>2020</v>
      </c>
      <c r="B6" s="18"/>
      <c r="C6" s="18"/>
      <c r="D6" s="18"/>
      <c r="E6" s="18"/>
      <c r="F6" s="18"/>
      <c r="G6" s="18"/>
      <c r="H6" s="18"/>
      <c r="I6" s="21">
        <f t="shared" ref="I6:I12" si="0">SUM(B6:H6)</f>
        <v>0</v>
      </c>
      <c r="J6" s="27"/>
      <c r="K6" s="18"/>
    </row>
    <row r="7" spans="1:11" x14ac:dyDescent="0.25">
      <c r="A7" s="8">
        <v>2021</v>
      </c>
      <c r="B7" s="18"/>
      <c r="C7" s="18"/>
      <c r="D7" s="18"/>
      <c r="E7" s="18"/>
      <c r="F7" s="18"/>
      <c r="G7" s="18"/>
      <c r="H7" s="18"/>
      <c r="I7" s="21">
        <f t="shared" si="0"/>
        <v>0</v>
      </c>
      <c r="J7" s="27"/>
      <c r="K7" s="18"/>
    </row>
    <row r="8" spans="1:11" x14ac:dyDescent="0.25">
      <c r="A8" s="8">
        <v>2022</v>
      </c>
      <c r="B8" s="18"/>
      <c r="C8" s="18"/>
      <c r="D8" s="18"/>
      <c r="E8" s="18"/>
      <c r="F8" s="18"/>
      <c r="G8" s="18"/>
      <c r="H8" s="18"/>
      <c r="I8" s="21">
        <f t="shared" si="0"/>
        <v>0</v>
      </c>
      <c r="J8" s="27"/>
      <c r="K8" s="18"/>
    </row>
    <row r="9" spans="1:11" x14ac:dyDescent="0.25">
      <c r="A9" s="8">
        <v>2023</v>
      </c>
      <c r="B9" s="18"/>
      <c r="C9" s="18"/>
      <c r="D9" s="18"/>
      <c r="E9" s="18"/>
      <c r="F9" s="18"/>
      <c r="G9" s="18"/>
      <c r="H9" s="18"/>
      <c r="I9" s="21">
        <f t="shared" si="0"/>
        <v>0</v>
      </c>
      <c r="J9" s="27"/>
      <c r="K9" s="18"/>
    </row>
    <row r="10" spans="1:11" x14ac:dyDescent="0.25">
      <c r="A10" s="8">
        <v>2024</v>
      </c>
      <c r="B10" s="18"/>
      <c r="C10" s="18"/>
      <c r="D10" s="18"/>
      <c r="E10" s="18"/>
      <c r="F10" s="18"/>
      <c r="G10" s="18"/>
      <c r="H10" s="18"/>
      <c r="I10" s="21">
        <f t="shared" si="0"/>
        <v>0</v>
      </c>
      <c r="J10" s="27"/>
      <c r="K10" s="18"/>
    </row>
    <row r="11" spans="1:11" x14ac:dyDescent="0.25">
      <c r="A11" s="8">
        <v>2025</v>
      </c>
      <c r="B11" s="18"/>
      <c r="C11" s="18"/>
      <c r="D11" s="18"/>
      <c r="E11" s="18"/>
      <c r="F11" s="18"/>
      <c r="G11" s="18"/>
      <c r="H11" s="18"/>
      <c r="I11" s="21">
        <f t="shared" si="0"/>
        <v>0</v>
      </c>
      <c r="J11" s="27"/>
      <c r="K11" s="18"/>
    </row>
    <row r="12" spans="1:11" x14ac:dyDescent="0.25">
      <c r="A12" s="8">
        <v>2026</v>
      </c>
      <c r="B12" s="18"/>
      <c r="C12" s="18"/>
      <c r="D12" s="18"/>
      <c r="E12" s="18"/>
      <c r="F12" s="18"/>
      <c r="G12" s="18"/>
      <c r="H12" s="18"/>
      <c r="I12" s="21">
        <f t="shared" si="0"/>
        <v>0</v>
      </c>
      <c r="J12" s="27"/>
      <c r="K12" s="18"/>
    </row>
    <row r="13" spans="1:11" ht="15" customHeight="1" x14ac:dyDescent="0.25">
      <c r="A13" s="7" t="s">
        <v>22</v>
      </c>
      <c r="B13" s="21">
        <f t="shared" ref="B13:K13" si="1">SUM(B3:B12)</f>
        <v>0</v>
      </c>
      <c r="C13" s="21">
        <f t="shared" si="1"/>
        <v>0</v>
      </c>
      <c r="D13" s="21">
        <f t="shared" si="1"/>
        <v>0</v>
      </c>
      <c r="E13" s="21">
        <f t="shared" si="1"/>
        <v>0</v>
      </c>
      <c r="F13" s="21">
        <f t="shared" si="1"/>
        <v>0</v>
      </c>
      <c r="G13" s="21">
        <f t="shared" si="1"/>
        <v>0</v>
      </c>
      <c r="H13" s="21">
        <f t="shared" si="1"/>
        <v>0</v>
      </c>
      <c r="I13" s="23">
        <f t="shared" si="1"/>
        <v>0</v>
      </c>
      <c r="J13" s="28">
        <f t="shared" si="1"/>
        <v>0</v>
      </c>
      <c r="K13" s="21">
        <f t="shared" si="1"/>
        <v>0</v>
      </c>
    </row>
    <row r="14" spans="1:11" ht="35.450000000000003" customHeight="1" x14ac:dyDescent="0.5">
      <c r="A14" s="49" t="s">
        <v>47</v>
      </c>
    </row>
    <row r="15" spans="1:11" ht="16.5" customHeight="1" x14ac:dyDescent="0.25">
      <c r="A15" s="8">
        <v>2017</v>
      </c>
      <c r="B15" s="18"/>
      <c r="C15" s="18"/>
      <c r="D15" s="18"/>
      <c r="E15" s="18"/>
      <c r="F15" s="18"/>
      <c r="G15" s="18"/>
      <c r="H15" s="18"/>
      <c r="I15" s="21"/>
      <c r="J15" s="27"/>
      <c r="K15" s="18"/>
    </row>
    <row r="16" spans="1:11" ht="16.5" customHeight="1" x14ac:dyDescent="0.25">
      <c r="A16" s="8">
        <v>2018</v>
      </c>
      <c r="B16" s="18"/>
      <c r="C16" s="18"/>
      <c r="D16" s="18"/>
      <c r="E16" s="18"/>
      <c r="F16" s="18"/>
      <c r="G16" s="18"/>
      <c r="H16" s="18"/>
      <c r="I16" s="21"/>
      <c r="J16" s="27"/>
      <c r="K16" s="18"/>
    </row>
    <row r="17" spans="1:14" ht="16.5" customHeight="1" x14ac:dyDescent="0.25">
      <c r="A17" s="8">
        <v>2019</v>
      </c>
      <c r="B17" s="18"/>
      <c r="C17" s="18"/>
      <c r="D17" s="18"/>
      <c r="E17" s="18"/>
      <c r="F17" s="18"/>
      <c r="G17" s="18"/>
      <c r="H17" s="18"/>
      <c r="I17" s="21"/>
      <c r="J17" s="27"/>
      <c r="K17" s="18"/>
      <c r="M17" s="14"/>
      <c r="N17" s="16" t="s">
        <v>25</v>
      </c>
    </row>
    <row r="18" spans="1:14" ht="16.5" customHeight="1" x14ac:dyDescent="0.25">
      <c r="A18" s="8">
        <v>2020</v>
      </c>
      <c r="B18" s="18"/>
      <c r="C18" s="18"/>
      <c r="D18" s="18"/>
      <c r="E18" s="18"/>
      <c r="F18" s="18"/>
      <c r="G18" s="18"/>
      <c r="H18" s="18"/>
      <c r="I18" s="21">
        <f t="shared" ref="I18:I24" si="2">SUM(B18:H18)</f>
        <v>0</v>
      </c>
      <c r="J18" s="27"/>
      <c r="K18" s="18"/>
      <c r="M18" s="15"/>
      <c r="N18" s="16" t="s">
        <v>41</v>
      </c>
    </row>
    <row r="19" spans="1:14" ht="16.5" customHeight="1" x14ac:dyDescent="0.25">
      <c r="A19" s="8">
        <v>2021</v>
      </c>
      <c r="B19" s="18"/>
      <c r="C19" s="18"/>
      <c r="D19" s="18"/>
      <c r="E19" s="18"/>
      <c r="F19" s="18"/>
      <c r="G19" s="18"/>
      <c r="H19" s="18"/>
      <c r="I19" s="21">
        <f t="shared" si="2"/>
        <v>0</v>
      </c>
      <c r="J19" s="27"/>
      <c r="K19" s="18"/>
    </row>
    <row r="20" spans="1:14" ht="16.5" customHeight="1" x14ac:dyDescent="0.25">
      <c r="A20" s="8">
        <v>2022</v>
      </c>
      <c r="B20" s="18"/>
      <c r="C20" s="18"/>
      <c r="D20" s="18"/>
      <c r="E20" s="18"/>
      <c r="F20" s="18"/>
      <c r="G20" s="18"/>
      <c r="H20" s="18"/>
      <c r="I20" s="21">
        <f t="shared" si="2"/>
        <v>0</v>
      </c>
      <c r="J20" s="27"/>
      <c r="K20" s="18"/>
    </row>
    <row r="21" spans="1:14" ht="16.5" customHeight="1" x14ac:dyDescent="0.25">
      <c r="A21" s="8">
        <v>2023</v>
      </c>
      <c r="B21" s="18"/>
      <c r="C21" s="18"/>
      <c r="D21" s="18"/>
      <c r="E21" s="18"/>
      <c r="F21" s="18"/>
      <c r="G21" s="18"/>
      <c r="H21" s="18"/>
      <c r="I21" s="21">
        <f t="shared" si="2"/>
        <v>0</v>
      </c>
      <c r="J21" s="27"/>
      <c r="K21" s="18"/>
    </row>
    <row r="22" spans="1:14" ht="16.5" customHeight="1" x14ac:dyDescent="0.25">
      <c r="A22" s="8">
        <v>2024</v>
      </c>
      <c r="B22" s="18"/>
      <c r="C22" s="18"/>
      <c r="D22" s="18"/>
      <c r="E22" s="18"/>
      <c r="F22" s="18"/>
      <c r="G22" s="18"/>
      <c r="H22" s="18"/>
      <c r="I22" s="21">
        <f t="shared" si="2"/>
        <v>0</v>
      </c>
      <c r="J22" s="27"/>
      <c r="K22" s="18"/>
    </row>
    <row r="23" spans="1:14" ht="16.5" customHeight="1" x14ac:dyDescent="0.25">
      <c r="A23" s="8">
        <v>2025</v>
      </c>
      <c r="B23" s="18"/>
      <c r="C23" s="18"/>
      <c r="D23" s="18"/>
      <c r="E23" s="18"/>
      <c r="F23" s="18"/>
      <c r="G23" s="18"/>
      <c r="H23" s="18"/>
      <c r="I23" s="21">
        <f t="shared" si="2"/>
        <v>0</v>
      </c>
      <c r="J23" s="27"/>
      <c r="K23" s="18"/>
    </row>
    <row r="24" spans="1:14" ht="16.5" customHeight="1" x14ac:dyDescent="0.25">
      <c r="A24" s="8">
        <v>2026</v>
      </c>
      <c r="B24" s="18"/>
      <c r="C24" s="18"/>
      <c r="D24" s="18"/>
      <c r="E24" s="18"/>
      <c r="F24" s="18"/>
      <c r="G24" s="18"/>
      <c r="H24" s="18"/>
      <c r="I24" s="21">
        <f t="shared" si="2"/>
        <v>0</v>
      </c>
      <c r="J24" s="27"/>
      <c r="K24" s="18"/>
    </row>
    <row r="25" spans="1:14" ht="16.5" customHeight="1" x14ac:dyDescent="0.25">
      <c r="A25" s="7" t="s">
        <v>22</v>
      </c>
      <c r="B25" s="21">
        <f t="shared" ref="B25:K25" si="3">SUM(B15:B24)</f>
        <v>0</v>
      </c>
      <c r="C25" s="21">
        <f t="shared" si="3"/>
        <v>0</v>
      </c>
      <c r="D25" s="21">
        <f t="shared" si="3"/>
        <v>0</v>
      </c>
      <c r="E25" s="21">
        <f t="shared" si="3"/>
        <v>0</v>
      </c>
      <c r="F25" s="21">
        <f t="shared" si="3"/>
        <v>0</v>
      </c>
      <c r="G25" s="21">
        <f t="shared" si="3"/>
        <v>0</v>
      </c>
      <c r="H25" s="21">
        <f t="shared" si="3"/>
        <v>0</v>
      </c>
      <c r="I25" s="23">
        <f t="shared" si="3"/>
        <v>0</v>
      </c>
      <c r="J25" s="28">
        <f t="shared" si="3"/>
        <v>0</v>
      </c>
      <c r="K25" s="21">
        <f t="shared" si="3"/>
        <v>0</v>
      </c>
    </row>
    <row r="26" spans="1:14" ht="17.25" customHeight="1" x14ac:dyDescent="0.3">
      <c r="A26" s="36" t="s">
        <v>40</v>
      </c>
      <c r="B26" s="41" t="str">
        <f>IF(P102&gt;0,"For valid results, make sure to enter the same number of years of data for each group, or else leave the entire column blank.","")</f>
        <v/>
      </c>
      <c r="C26" s="39"/>
      <c r="D26" s="39"/>
      <c r="E26" s="39"/>
      <c r="F26" s="39"/>
      <c r="G26" s="39"/>
      <c r="H26" s="39"/>
      <c r="I26" s="39"/>
      <c r="J26" s="39"/>
      <c r="K26" s="39"/>
    </row>
    <row r="28" spans="1:14" x14ac:dyDescent="0.25">
      <c r="A28" t="s">
        <v>33</v>
      </c>
      <c r="E28" s="46">
        <v>2021</v>
      </c>
    </row>
    <row r="29" spans="1:14" x14ac:dyDescent="0.25">
      <c r="A29" t="s">
        <v>34</v>
      </c>
      <c r="E29" s="46">
        <v>2024</v>
      </c>
      <c r="I29" s="40"/>
    </row>
    <row r="30" spans="1:14" x14ac:dyDescent="0.25">
      <c r="A30" t="s">
        <v>28</v>
      </c>
      <c r="E30">
        <f>COUNTIFS(W124:W133,"&gt;="&amp;E28,W124:W133,"&lt;="&amp;E29)</f>
        <v>4</v>
      </c>
    </row>
    <row r="31" spans="1:14" x14ac:dyDescent="0.25">
      <c r="A31"/>
    </row>
    <row r="32" spans="1:14" ht="31.5" x14ac:dyDescent="0.5">
      <c r="A32" s="49" t="s">
        <v>49</v>
      </c>
    </row>
    <row r="33" spans="1:11" x14ac:dyDescent="0.25">
      <c r="A33"/>
    </row>
    <row r="34" spans="1:11" ht="18.75" x14ac:dyDescent="0.3">
      <c r="A34" s="50" t="s">
        <v>39</v>
      </c>
      <c r="B34" s="52" t="e">
        <f t="shared" ref="B34:H34" si="4">B76</f>
        <v>#DIV/0!</v>
      </c>
      <c r="C34" s="52" t="e">
        <f t="shared" si="4"/>
        <v>#DIV/0!</v>
      </c>
      <c r="D34" s="52" t="e">
        <f t="shared" si="4"/>
        <v>#DIV/0!</v>
      </c>
      <c r="E34" s="52" t="e">
        <f t="shared" si="4"/>
        <v>#DIV/0!</v>
      </c>
      <c r="F34" s="52" t="e">
        <f t="shared" si="4"/>
        <v>#DIV/0!</v>
      </c>
      <c r="G34" s="52" t="e">
        <f t="shared" si="4"/>
        <v>#DIV/0!</v>
      </c>
      <c r="H34" s="52" t="e">
        <f t="shared" si="4"/>
        <v>#DIV/0!</v>
      </c>
      <c r="I34" s="52"/>
      <c r="J34" s="52" t="e">
        <f>J76</f>
        <v>#DIV/0!</v>
      </c>
      <c r="K34" s="52" t="e">
        <f>K76</f>
        <v>#DIV/0!</v>
      </c>
    </row>
    <row r="35" spans="1:11" x14ac:dyDescent="0.25">
      <c r="A35" s="35" t="s">
        <v>37</v>
      </c>
    </row>
    <row r="36" spans="1:11" x14ac:dyDescent="0.25">
      <c r="A36" s="36" t="s">
        <v>35</v>
      </c>
      <c r="B36" s="51" t="e">
        <f>B89</f>
        <v>#DIV/0!</v>
      </c>
      <c r="C36" s="51" t="e">
        <f t="shared" ref="C36:H38" si="5">C89</f>
        <v>#DIV/0!</v>
      </c>
      <c r="D36" s="51" t="e">
        <f t="shared" si="5"/>
        <v>#DIV/0!</v>
      </c>
      <c r="E36" s="51" t="e">
        <f t="shared" si="5"/>
        <v>#DIV/0!</v>
      </c>
      <c r="F36" s="51" t="e">
        <f t="shared" si="5"/>
        <v>#DIV/0!</v>
      </c>
      <c r="G36" s="51" t="e">
        <f t="shared" si="5"/>
        <v>#DIV/0!</v>
      </c>
      <c r="H36" s="51" t="e">
        <f t="shared" si="5"/>
        <v>#DIV/0!</v>
      </c>
      <c r="J36" s="51" t="e">
        <f t="shared" ref="J36:K38" si="6">J89</f>
        <v>#DIV/0!</v>
      </c>
      <c r="K36" s="51" t="e">
        <f t="shared" si="6"/>
        <v>#DIV/0!</v>
      </c>
    </row>
    <row r="37" spans="1:11" x14ac:dyDescent="0.25">
      <c r="A37" s="36" t="s">
        <v>36</v>
      </c>
      <c r="B37" s="51" t="e">
        <f>B90</f>
        <v>#DIV/0!</v>
      </c>
      <c r="C37" s="51" t="e">
        <f t="shared" si="5"/>
        <v>#DIV/0!</v>
      </c>
      <c r="D37" s="51" t="e">
        <f t="shared" si="5"/>
        <v>#DIV/0!</v>
      </c>
      <c r="E37" s="51" t="e">
        <f t="shared" si="5"/>
        <v>#DIV/0!</v>
      </c>
      <c r="F37" s="51" t="e">
        <f t="shared" si="5"/>
        <v>#DIV/0!</v>
      </c>
      <c r="G37" s="51" t="e">
        <f t="shared" si="5"/>
        <v>#DIV/0!</v>
      </c>
      <c r="H37" s="51" t="e">
        <f t="shared" si="5"/>
        <v>#DIV/0!</v>
      </c>
      <c r="J37" s="51" t="e">
        <f t="shared" si="6"/>
        <v>#DIV/0!</v>
      </c>
      <c r="K37" s="51" t="e">
        <f t="shared" si="6"/>
        <v>#DIV/0!</v>
      </c>
    </row>
    <row r="38" spans="1:11" ht="31.5" x14ac:dyDescent="0.25">
      <c r="A38" s="69" t="s">
        <v>30</v>
      </c>
      <c r="B38" s="70" t="str">
        <f>B91</f>
        <v>na</v>
      </c>
      <c r="C38" s="70" t="str">
        <f t="shared" si="5"/>
        <v>na</v>
      </c>
      <c r="D38" s="70" t="str">
        <f t="shared" si="5"/>
        <v>na</v>
      </c>
      <c r="E38" s="70" t="str">
        <f t="shared" si="5"/>
        <v>na</v>
      </c>
      <c r="F38" s="70" t="str">
        <f t="shared" si="5"/>
        <v>na</v>
      </c>
      <c r="G38" s="70" t="str">
        <f t="shared" si="5"/>
        <v>na</v>
      </c>
      <c r="H38" s="70" t="str">
        <f t="shared" si="5"/>
        <v>na</v>
      </c>
      <c r="J38" s="70" t="str">
        <f t="shared" si="6"/>
        <v>na</v>
      </c>
      <c r="K38" s="70" t="str">
        <f t="shared" si="6"/>
        <v>na</v>
      </c>
    </row>
    <row r="39" spans="1:11" x14ac:dyDescent="0.25">
      <c r="A39" s="76" t="s">
        <v>59</v>
      </c>
    </row>
    <row r="40" spans="1:11" hidden="1" x14ac:dyDescent="0.25">
      <c r="A40" s="76" t="str">
        <f>"·   Yes:  Values greater than 1 that have a less than a "&amp;Summary!B2*100&amp;"% chance that the real number is 1 are in the 'yes' group."</f>
        <v>·   Yes:  Values greater than 1 that have a less than a 3% chance that the real number is 1 are in the 'yes' group.</v>
      </c>
    </row>
    <row r="41" spans="1:11" hidden="1" x14ac:dyDescent="0.25">
      <c r="A41" s="90" t="str">
        <f>"·   Less than Expected:   Values less than 1.0  that have a less than "&amp;Summary!B2*100&amp;"% chance of being 1 are in the 'less than expected group.'"</f>
        <v>·   Less than Expected:   Values less than 1.0  that have a less than 3% chance of being 1 are in the 'less than expected group.'</v>
      </c>
      <c r="B41" s="90"/>
      <c r="C41" s="90"/>
      <c r="D41" s="90"/>
      <c r="E41" s="90"/>
      <c r="F41" s="90"/>
      <c r="G41" s="90"/>
      <c r="H41" s="90"/>
      <c r="I41" s="90"/>
      <c r="J41" s="90"/>
      <c r="K41" s="90"/>
    </row>
    <row r="42" spans="1:11" x14ac:dyDescent="0.25">
      <c r="A42" s="75"/>
    </row>
    <row r="43" spans="1:11" ht="45.95" customHeight="1" x14ac:dyDescent="0.25">
      <c r="A43" s="91" t="s">
        <v>60</v>
      </c>
      <c r="B43" s="91"/>
      <c r="C43" s="91"/>
      <c r="D43" s="91"/>
      <c r="E43" s="91"/>
      <c r="F43" s="91"/>
      <c r="G43" s="91"/>
      <c r="H43" s="91"/>
      <c r="I43" s="91"/>
      <c r="J43" s="91"/>
      <c r="K43" s="91"/>
    </row>
    <row r="45" spans="1:11" x14ac:dyDescent="0.25">
      <c r="A45" s="11" t="s">
        <v>0</v>
      </c>
      <c r="B45" s="4"/>
      <c r="C45" s="4"/>
      <c r="D45" s="4"/>
      <c r="E45" s="4"/>
      <c r="F45" s="4"/>
      <c r="G45" s="4"/>
      <c r="H45" s="4"/>
      <c r="I45" s="32"/>
      <c r="J45" s="29"/>
      <c r="K45" s="4"/>
    </row>
    <row r="46" spans="1:11" x14ac:dyDescent="0.25">
      <c r="A46" s="8">
        <v>2017</v>
      </c>
      <c r="B46" s="20" t="str">
        <f t="shared" ref="B46:K46" si="7">IFERROR(B3/$I3,"na")</f>
        <v>na</v>
      </c>
      <c r="C46" s="20" t="str">
        <f t="shared" si="7"/>
        <v>na</v>
      </c>
      <c r="D46" s="20" t="str">
        <f t="shared" si="7"/>
        <v>na</v>
      </c>
      <c r="E46" s="20" t="str">
        <f t="shared" si="7"/>
        <v>na</v>
      </c>
      <c r="F46" s="20" t="str">
        <f t="shared" si="7"/>
        <v>na</v>
      </c>
      <c r="G46" s="20" t="str">
        <f t="shared" si="7"/>
        <v>na</v>
      </c>
      <c r="H46" s="20" t="str">
        <f t="shared" si="7"/>
        <v>na</v>
      </c>
      <c r="I46" s="25" t="str">
        <f t="shared" si="7"/>
        <v>na</v>
      </c>
      <c r="J46" s="30" t="str">
        <f t="shared" si="7"/>
        <v>na</v>
      </c>
      <c r="K46" s="20" t="str">
        <f t="shared" si="7"/>
        <v>na</v>
      </c>
    </row>
    <row r="47" spans="1:11" x14ac:dyDescent="0.25">
      <c r="A47" s="8">
        <v>2018</v>
      </c>
      <c r="B47" s="20" t="str">
        <f t="shared" ref="B47:K47" si="8">IFERROR(B4/$I4,"na")</f>
        <v>na</v>
      </c>
      <c r="C47" s="20" t="str">
        <f t="shared" si="8"/>
        <v>na</v>
      </c>
      <c r="D47" s="20" t="str">
        <f t="shared" si="8"/>
        <v>na</v>
      </c>
      <c r="E47" s="20" t="str">
        <f t="shared" si="8"/>
        <v>na</v>
      </c>
      <c r="F47" s="20" t="str">
        <f t="shared" si="8"/>
        <v>na</v>
      </c>
      <c r="G47" s="20" t="str">
        <f t="shared" si="8"/>
        <v>na</v>
      </c>
      <c r="H47" s="20" t="str">
        <f t="shared" si="8"/>
        <v>na</v>
      </c>
      <c r="I47" s="25" t="str">
        <f t="shared" si="8"/>
        <v>na</v>
      </c>
      <c r="J47" s="30" t="str">
        <f t="shared" si="8"/>
        <v>na</v>
      </c>
      <c r="K47" s="20" t="str">
        <f t="shared" si="8"/>
        <v>na</v>
      </c>
    </row>
    <row r="48" spans="1:11" x14ac:dyDescent="0.25">
      <c r="A48" s="8">
        <v>2019</v>
      </c>
      <c r="B48" s="20" t="str">
        <f t="shared" ref="B48:K48" si="9">IFERROR(B5/$I5,"na")</f>
        <v>na</v>
      </c>
      <c r="C48" s="20" t="str">
        <f t="shared" si="9"/>
        <v>na</v>
      </c>
      <c r="D48" s="20" t="str">
        <f t="shared" si="9"/>
        <v>na</v>
      </c>
      <c r="E48" s="20" t="str">
        <f t="shared" si="9"/>
        <v>na</v>
      </c>
      <c r="F48" s="20" t="str">
        <f t="shared" si="9"/>
        <v>na</v>
      </c>
      <c r="G48" s="20" t="str">
        <f t="shared" si="9"/>
        <v>na</v>
      </c>
      <c r="H48" s="20" t="str">
        <f t="shared" si="9"/>
        <v>na</v>
      </c>
      <c r="I48" s="25" t="str">
        <f t="shared" si="9"/>
        <v>na</v>
      </c>
      <c r="J48" s="30" t="str">
        <f t="shared" si="9"/>
        <v>na</v>
      </c>
      <c r="K48" s="20" t="str">
        <f t="shared" si="9"/>
        <v>na</v>
      </c>
    </row>
    <row r="49" spans="1:14" x14ac:dyDescent="0.25">
      <c r="A49" s="8">
        <v>2020</v>
      </c>
      <c r="B49" s="2" t="str">
        <f t="shared" ref="B49:K49" si="10">IFERROR(B6/$I6,"na")</f>
        <v>na</v>
      </c>
      <c r="C49" s="2" t="str">
        <f t="shared" si="10"/>
        <v>na</v>
      </c>
      <c r="D49" s="2" t="str">
        <f t="shared" si="10"/>
        <v>na</v>
      </c>
      <c r="E49" s="2" t="str">
        <f t="shared" si="10"/>
        <v>na</v>
      </c>
      <c r="F49" s="2" t="str">
        <f t="shared" si="10"/>
        <v>na</v>
      </c>
      <c r="G49" s="2" t="str">
        <f t="shared" si="10"/>
        <v>na</v>
      </c>
      <c r="H49" s="2" t="str">
        <f t="shared" si="10"/>
        <v>na</v>
      </c>
      <c r="I49" s="26" t="str">
        <f t="shared" si="10"/>
        <v>na</v>
      </c>
      <c r="J49" s="33" t="str">
        <f t="shared" si="10"/>
        <v>na</v>
      </c>
      <c r="K49" s="2" t="str">
        <f t="shared" si="10"/>
        <v>na</v>
      </c>
    </row>
    <row r="50" spans="1:14" x14ac:dyDescent="0.25">
      <c r="A50" s="8">
        <v>2021</v>
      </c>
      <c r="B50" s="2" t="str">
        <f t="shared" ref="B50:K50" si="11">IFERROR(B7/$I7,"na")</f>
        <v>na</v>
      </c>
      <c r="C50" s="2" t="str">
        <f t="shared" si="11"/>
        <v>na</v>
      </c>
      <c r="D50" s="2" t="str">
        <f t="shared" si="11"/>
        <v>na</v>
      </c>
      <c r="E50" s="2" t="str">
        <f t="shared" si="11"/>
        <v>na</v>
      </c>
      <c r="F50" s="2" t="str">
        <f t="shared" si="11"/>
        <v>na</v>
      </c>
      <c r="G50" s="2" t="str">
        <f t="shared" si="11"/>
        <v>na</v>
      </c>
      <c r="H50" s="2" t="str">
        <f t="shared" si="11"/>
        <v>na</v>
      </c>
      <c r="I50" s="26" t="str">
        <f t="shared" si="11"/>
        <v>na</v>
      </c>
      <c r="J50" s="33" t="str">
        <f t="shared" si="11"/>
        <v>na</v>
      </c>
      <c r="K50" s="2" t="str">
        <f t="shared" si="11"/>
        <v>na</v>
      </c>
    </row>
    <row r="51" spans="1:14" x14ac:dyDescent="0.25">
      <c r="A51" s="8">
        <v>2022</v>
      </c>
      <c r="B51" s="2" t="str">
        <f t="shared" ref="B51:K51" si="12">IFERROR(B8/$I8,"na")</f>
        <v>na</v>
      </c>
      <c r="C51" s="2" t="str">
        <f t="shared" si="12"/>
        <v>na</v>
      </c>
      <c r="D51" s="2" t="str">
        <f t="shared" si="12"/>
        <v>na</v>
      </c>
      <c r="E51" s="2" t="str">
        <f t="shared" si="12"/>
        <v>na</v>
      </c>
      <c r="F51" s="2" t="str">
        <f t="shared" si="12"/>
        <v>na</v>
      </c>
      <c r="G51" s="2" t="str">
        <f t="shared" si="12"/>
        <v>na</v>
      </c>
      <c r="H51" s="2" t="str">
        <f t="shared" si="12"/>
        <v>na</v>
      </c>
      <c r="I51" s="26" t="str">
        <f t="shared" si="12"/>
        <v>na</v>
      </c>
      <c r="J51" s="33" t="str">
        <f t="shared" si="12"/>
        <v>na</v>
      </c>
      <c r="K51" s="2" t="str">
        <f t="shared" si="12"/>
        <v>na</v>
      </c>
    </row>
    <row r="52" spans="1:14" x14ac:dyDescent="0.25">
      <c r="A52" s="8">
        <v>2023</v>
      </c>
      <c r="B52" s="2" t="str">
        <f t="shared" ref="B52:K52" si="13">IFERROR(B9/$I9,"na")</f>
        <v>na</v>
      </c>
      <c r="C52" s="2" t="str">
        <f t="shared" si="13"/>
        <v>na</v>
      </c>
      <c r="D52" s="2" t="str">
        <f t="shared" si="13"/>
        <v>na</v>
      </c>
      <c r="E52" s="2" t="str">
        <f t="shared" si="13"/>
        <v>na</v>
      </c>
      <c r="F52" s="2" t="str">
        <f t="shared" si="13"/>
        <v>na</v>
      </c>
      <c r="G52" s="2" t="str">
        <f t="shared" si="13"/>
        <v>na</v>
      </c>
      <c r="H52" s="2" t="str">
        <f t="shared" si="13"/>
        <v>na</v>
      </c>
      <c r="I52" s="26" t="str">
        <f t="shared" si="13"/>
        <v>na</v>
      </c>
      <c r="J52" s="33" t="str">
        <f t="shared" si="13"/>
        <v>na</v>
      </c>
      <c r="K52" s="2" t="str">
        <f t="shared" si="13"/>
        <v>na</v>
      </c>
    </row>
    <row r="53" spans="1:14" x14ac:dyDescent="0.25">
      <c r="A53" s="8">
        <v>2024</v>
      </c>
      <c r="B53" s="2" t="str">
        <f t="shared" ref="B53:K53" si="14">IFERROR(B10/$I10,"na")</f>
        <v>na</v>
      </c>
      <c r="C53" s="2" t="str">
        <f t="shared" si="14"/>
        <v>na</v>
      </c>
      <c r="D53" s="2" t="str">
        <f t="shared" si="14"/>
        <v>na</v>
      </c>
      <c r="E53" s="2" t="str">
        <f t="shared" si="14"/>
        <v>na</v>
      </c>
      <c r="F53" s="2" t="str">
        <f t="shared" si="14"/>
        <v>na</v>
      </c>
      <c r="G53" s="2" t="str">
        <f t="shared" si="14"/>
        <v>na</v>
      </c>
      <c r="H53" s="2" t="str">
        <f t="shared" si="14"/>
        <v>na</v>
      </c>
      <c r="I53" s="26" t="str">
        <f t="shared" si="14"/>
        <v>na</v>
      </c>
      <c r="J53" s="33" t="str">
        <f t="shared" si="14"/>
        <v>na</v>
      </c>
      <c r="K53" s="2" t="str">
        <f t="shared" si="14"/>
        <v>na</v>
      </c>
    </row>
    <row r="54" spans="1:14" x14ac:dyDescent="0.25">
      <c r="A54" s="8">
        <v>2025</v>
      </c>
      <c r="B54" s="2" t="str">
        <f t="shared" ref="B54:K54" si="15">IFERROR(B11/$I11,"na")</f>
        <v>na</v>
      </c>
      <c r="C54" s="2" t="str">
        <f t="shared" si="15"/>
        <v>na</v>
      </c>
      <c r="D54" s="2" t="str">
        <f t="shared" si="15"/>
        <v>na</v>
      </c>
      <c r="E54" s="2" t="str">
        <f t="shared" si="15"/>
        <v>na</v>
      </c>
      <c r="F54" s="2" t="str">
        <f t="shared" si="15"/>
        <v>na</v>
      </c>
      <c r="G54" s="2" t="str">
        <f t="shared" si="15"/>
        <v>na</v>
      </c>
      <c r="H54" s="2" t="str">
        <f t="shared" si="15"/>
        <v>na</v>
      </c>
      <c r="I54" s="26" t="str">
        <f t="shared" si="15"/>
        <v>na</v>
      </c>
      <c r="J54" s="33" t="str">
        <f t="shared" si="15"/>
        <v>na</v>
      </c>
      <c r="K54" s="2" t="str">
        <f t="shared" si="15"/>
        <v>na</v>
      </c>
    </row>
    <row r="55" spans="1:14" x14ac:dyDescent="0.25">
      <c r="A55" s="8">
        <v>2026</v>
      </c>
      <c r="B55" s="2" t="str">
        <f t="shared" ref="B55:K55" si="16">IFERROR(B12/$I12,"na")</f>
        <v>na</v>
      </c>
      <c r="C55" s="2" t="str">
        <f t="shared" si="16"/>
        <v>na</v>
      </c>
      <c r="D55" s="2" t="str">
        <f t="shared" si="16"/>
        <v>na</v>
      </c>
      <c r="E55" s="2" t="str">
        <f t="shared" si="16"/>
        <v>na</v>
      </c>
      <c r="F55" s="2" t="str">
        <f t="shared" si="16"/>
        <v>na</v>
      </c>
      <c r="G55" s="2" t="str">
        <f t="shared" si="16"/>
        <v>na</v>
      </c>
      <c r="H55" s="2" t="str">
        <f t="shared" si="16"/>
        <v>na</v>
      </c>
      <c r="I55" s="26" t="str">
        <f t="shared" si="16"/>
        <v>na</v>
      </c>
      <c r="J55" s="33" t="str">
        <f t="shared" si="16"/>
        <v>na</v>
      </c>
      <c r="K55" s="2" t="str">
        <f t="shared" si="16"/>
        <v>na</v>
      </c>
    </row>
    <row r="56" spans="1:14" x14ac:dyDescent="0.25">
      <c r="A56" s="7" t="s">
        <v>23</v>
      </c>
      <c r="B56" s="2" t="str">
        <f t="shared" ref="B56:K56" si="17">IFERROR(B13/$I13,"na")</f>
        <v>na</v>
      </c>
      <c r="C56" s="2" t="str">
        <f t="shared" si="17"/>
        <v>na</v>
      </c>
      <c r="D56" s="2" t="str">
        <f t="shared" si="17"/>
        <v>na</v>
      </c>
      <c r="E56" s="2" t="str">
        <f t="shared" si="17"/>
        <v>na</v>
      </c>
      <c r="F56" s="2" t="str">
        <f t="shared" si="17"/>
        <v>na</v>
      </c>
      <c r="G56" s="2" t="str">
        <f t="shared" si="17"/>
        <v>na</v>
      </c>
      <c r="H56" s="2" t="str">
        <f t="shared" si="17"/>
        <v>na</v>
      </c>
      <c r="I56" s="26" t="str">
        <f t="shared" si="17"/>
        <v>na</v>
      </c>
      <c r="J56" s="33" t="str">
        <f t="shared" si="17"/>
        <v>na</v>
      </c>
      <c r="K56" s="2" t="str">
        <f t="shared" si="17"/>
        <v>na</v>
      </c>
    </row>
    <row r="58" spans="1:14" x14ac:dyDescent="0.25">
      <c r="A58"/>
    </row>
    <row r="60" spans="1:14" ht="31.5" x14ac:dyDescent="0.5">
      <c r="A60" s="49" t="s">
        <v>51</v>
      </c>
    </row>
    <row r="62" spans="1:14" x14ac:dyDescent="0.25">
      <c r="A62" t="s">
        <v>27</v>
      </c>
      <c r="C62">
        <f>E28</f>
        <v>2021</v>
      </c>
      <c r="I62"/>
    </row>
    <row r="63" spans="1:14" x14ac:dyDescent="0.25">
      <c r="A63" t="s">
        <v>26</v>
      </c>
      <c r="C63">
        <f>E29</f>
        <v>2024</v>
      </c>
      <c r="I63"/>
    </row>
    <row r="64" spans="1:14" ht="45.75" x14ac:dyDescent="0.3">
      <c r="A64" s="7"/>
      <c r="B64" s="12" t="str">
        <f t="shared" ref="B64:H64" si="18">B2</f>
        <v>American Indian</v>
      </c>
      <c r="C64" s="12" t="str">
        <f t="shared" si="18"/>
        <v>Asian</v>
      </c>
      <c r="D64" s="12" t="str">
        <f t="shared" si="18"/>
        <v>Black</v>
      </c>
      <c r="E64" s="12" t="str">
        <f t="shared" si="18"/>
        <v>Hispanic</v>
      </c>
      <c r="F64" s="12" t="str">
        <f t="shared" si="18"/>
        <v>Multi- racial</v>
      </c>
      <c r="G64" s="12" t="str">
        <f t="shared" si="18"/>
        <v>Pacific Islander</v>
      </c>
      <c r="H64" s="12" t="str">
        <f t="shared" si="18"/>
        <v>White</v>
      </c>
      <c r="I64" s="13" t="s">
        <v>42</v>
      </c>
      <c r="J64" s="12" t="str">
        <f>J2</f>
        <v>Economic Dis- advantage</v>
      </c>
      <c r="K64" s="12" t="str">
        <f>K2</f>
        <v>English Learner</v>
      </c>
      <c r="N64" s="17" t="s">
        <v>29</v>
      </c>
    </row>
    <row r="65" spans="1:15" x14ac:dyDescent="0.25">
      <c r="A65" s="7" t="s">
        <v>45</v>
      </c>
      <c r="B65" s="5">
        <f>SUMIFS(Math!B3:B12,Math!$W$124:$W$133,"&gt;="&amp;Math!$E$28,Math!$W$124:$W$133,"&lt;="&amp;Math!$E$29)</f>
        <v>0</v>
      </c>
      <c r="C65" s="5">
        <f>SUMIFS(Math!C3:C12,Math!$W$124:$W$133,"&gt;="&amp;Math!$E$28,Math!$W$124:$W$133,"&lt;="&amp;Math!$E$29)</f>
        <v>0</v>
      </c>
      <c r="D65" s="5">
        <f>SUMIFS(Math!D3:D12,Math!$W$124:$W$133,"&gt;="&amp;Math!$E$28,Math!$W$124:$W$133,"&lt;="&amp;Math!$E$29)</f>
        <v>0</v>
      </c>
      <c r="E65" s="5">
        <f>SUMIFS(Math!E3:E12,Math!$W$124:$W$133,"&gt;="&amp;Math!$E$28,Math!$W$124:$W$133,"&lt;="&amp;Math!$E$29)</f>
        <v>0</v>
      </c>
      <c r="F65" s="5">
        <f>SUMIFS(Math!F3:F12,Math!$W$124:$W$133,"&gt;="&amp;Math!$E$28,Math!$W$124:$W$133,"&lt;="&amp;Math!$E$29)</f>
        <v>0</v>
      </c>
      <c r="G65" s="5">
        <f>SUMIFS(Math!G3:G12,Math!$W$124:$W$133,"&gt;="&amp;Math!$E$28,Math!$W$124:$W$133,"&lt;="&amp;Math!$E$29)</f>
        <v>0</v>
      </c>
      <c r="H65" s="5">
        <f>SUMIFS(Math!H3:H12,Math!$W$124:$W$133,"&gt;="&amp;Math!$E$28,Math!$W$124:$W$133,"&lt;="&amp;Math!$E$29)</f>
        <v>0</v>
      </c>
      <c r="I65" s="5">
        <f>SUM(B65:H65)</f>
        <v>0</v>
      </c>
      <c r="J65" s="5">
        <f>SUMIFS(Math!J3:J12,Math!$W$124:$W$133,"&gt;="&amp;Math!$E$28,Math!$W$124:$W$133,"&lt;="&amp;Math!$E$29)</f>
        <v>0</v>
      </c>
      <c r="K65" s="5">
        <f>SUMIFS(Math!K3:K12,Math!$W$124:$W$133,"&gt;="&amp;Math!$E$28,Math!$W$124:$W$133,"&lt;="&amp;Math!$E$29)</f>
        <v>0</v>
      </c>
    </row>
    <row r="66" spans="1:15" x14ac:dyDescent="0.25">
      <c r="A66" s="7" t="s">
        <v>44</v>
      </c>
      <c r="B66" s="34" t="e">
        <f t="shared" ref="B66:H66" si="19">B65/$I$65</f>
        <v>#DIV/0!</v>
      </c>
      <c r="C66" s="34" t="e">
        <f t="shared" si="19"/>
        <v>#DIV/0!</v>
      </c>
      <c r="D66" s="34" t="e">
        <f t="shared" si="19"/>
        <v>#DIV/0!</v>
      </c>
      <c r="E66" s="34" t="e">
        <f t="shared" si="19"/>
        <v>#DIV/0!</v>
      </c>
      <c r="F66" s="34" t="e">
        <f t="shared" si="19"/>
        <v>#DIV/0!</v>
      </c>
      <c r="G66" s="34" t="e">
        <f t="shared" si="19"/>
        <v>#DIV/0!</v>
      </c>
      <c r="H66" s="34" t="e">
        <f t="shared" si="19"/>
        <v>#DIV/0!</v>
      </c>
      <c r="I66" s="48" t="e">
        <f>SUM(B66:H66)</f>
        <v>#DIV/0!</v>
      </c>
      <c r="J66" s="34" t="e">
        <f>J65/$I$65</f>
        <v>#DIV/0!</v>
      </c>
      <c r="K66" s="34" t="e">
        <f>K65/$I$65</f>
        <v>#DIV/0!</v>
      </c>
    </row>
    <row r="67" spans="1:15" ht="30" x14ac:dyDescent="0.25">
      <c r="A67" s="43"/>
      <c r="B67" s="44"/>
      <c r="C67" s="44"/>
      <c r="D67" s="44"/>
      <c r="E67" s="44"/>
      <c r="F67" s="44"/>
      <c r="G67" s="44"/>
      <c r="H67" s="44"/>
      <c r="I67" s="7" t="s">
        <v>66</v>
      </c>
      <c r="J67" s="44"/>
      <c r="K67" s="44"/>
    </row>
    <row r="68" spans="1:15" x14ac:dyDescent="0.25">
      <c r="A68" s="7" t="s">
        <v>45</v>
      </c>
      <c r="B68" s="47">
        <f>SUMIFS(Math!B15:B24,Math!$W$124:$W$133,"&gt;="&amp;Math!$E$28,Math!$W$124:$W$133,"&lt;="&amp;Math!$E$29)</f>
        <v>0</v>
      </c>
      <c r="C68" s="47">
        <f>SUMIFS(Math!C15:C24,Math!$W$124:$W$133,"&gt;="&amp;Math!$E$28,Math!$W$124:$W$133,"&lt;="&amp;Math!$E$29)</f>
        <v>0</v>
      </c>
      <c r="D68" s="47">
        <f>SUMIFS(Math!D15:D24,Math!$W$124:$W$133,"&gt;="&amp;Math!$E$28,Math!$W$124:$W$133,"&lt;="&amp;Math!$E$29)</f>
        <v>0</v>
      </c>
      <c r="E68" s="47">
        <f>SUMIFS(Math!E15:E24,Math!$W$124:$W$133,"&gt;="&amp;Math!$E$28,Math!$W$124:$W$133,"&lt;="&amp;Math!$E$29)</f>
        <v>0</v>
      </c>
      <c r="F68" s="47">
        <f>SUMIFS(Math!F15:F24,Math!$W$124:$W$133,"&gt;="&amp;Math!$E$28,Math!$W$124:$W$133,"&lt;="&amp;Math!$E$29)</f>
        <v>0</v>
      </c>
      <c r="G68" s="47">
        <f>SUMIFS(Math!G15:G24,Math!$W$124:$W$133,"&gt;="&amp;Math!$E$28,Math!$W$124:$W$133,"&lt;="&amp;Math!$E$29)</f>
        <v>0</v>
      </c>
      <c r="H68" s="47">
        <f>SUMIFS(Math!H15:H24,Math!$W$124:$W$133,"&gt;="&amp;Math!$E$28,Math!$W$124:$W$133,"&lt;="&amp;Math!$E$29)</f>
        <v>0</v>
      </c>
      <c r="I68" s="5">
        <f>SUM(B68:H68)</f>
        <v>0</v>
      </c>
      <c r="J68" s="47">
        <f>SUMIFS(Math!J15:J24,Math!$W$124:$W$133,"&gt;="&amp;Math!$E$28,Math!$W$124:$W$133,"&lt;="&amp;Math!$E$29)</f>
        <v>0</v>
      </c>
      <c r="K68" s="47">
        <f>SUMIFS(Math!K15:K24,Math!$W$124:$W$133,"&gt;="&amp;Math!$E$28,Math!$W$124:$W$133,"&lt;="&amp;Math!$E$29)</f>
        <v>0</v>
      </c>
    </row>
    <row r="69" spans="1:15" x14ac:dyDescent="0.25">
      <c r="A69" s="7" t="s">
        <v>44</v>
      </c>
      <c r="B69" s="34" t="e">
        <f>B68/$I$68</f>
        <v>#DIV/0!</v>
      </c>
      <c r="C69" s="34" t="e">
        <f t="shared" ref="C69:K69" si="20">C68/$I$68</f>
        <v>#DIV/0!</v>
      </c>
      <c r="D69" s="34" t="e">
        <f t="shared" si="20"/>
        <v>#DIV/0!</v>
      </c>
      <c r="E69" s="34" t="e">
        <f t="shared" si="20"/>
        <v>#DIV/0!</v>
      </c>
      <c r="F69" s="34" t="e">
        <f t="shared" si="20"/>
        <v>#DIV/0!</v>
      </c>
      <c r="G69" s="34" t="e">
        <f t="shared" si="20"/>
        <v>#DIV/0!</v>
      </c>
      <c r="H69" s="34" t="e">
        <f t="shared" si="20"/>
        <v>#DIV/0!</v>
      </c>
      <c r="I69" s="34" t="e">
        <f t="shared" si="20"/>
        <v>#DIV/0!</v>
      </c>
      <c r="J69" s="34" t="e">
        <f t="shared" si="20"/>
        <v>#DIV/0!</v>
      </c>
      <c r="K69" s="34" t="e">
        <f t="shared" si="20"/>
        <v>#DIV/0!</v>
      </c>
    </row>
    <row r="70" spans="1:15" ht="30" x14ac:dyDescent="0.25">
      <c r="A70" s="43"/>
      <c r="B70" s="44"/>
      <c r="C70" s="44"/>
      <c r="D70" s="44"/>
      <c r="E70" s="44"/>
      <c r="F70" s="44"/>
      <c r="G70" s="44"/>
      <c r="H70" s="44"/>
      <c r="I70" s="7" t="s">
        <v>67</v>
      </c>
      <c r="J70" s="44"/>
      <c r="K70" s="44"/>
    </row>
    <row r="71" spans="1:15" x14ac:dyDescent="0.25">
      <c r="A71" s="7" t="s">
        <v>65</v>
      </c>
      <c r="B71" s="47">
        <f>B65+B68</f>
        <v>0</v>
      </c>
      <c r="C71" s="47">
        <f t="shared" ref="C71:K71" si="21">C65+C68</f>
        <v>0</v>
      </c>
      <c r="D71" s="47">
        <f t="shared" si="21"/>
        <v>0</v>
      </c>
      <c r="E71" s="47">
        <f t="shared" si="21"/>
        <v>0</v>
      </c>
      <c r="F71" s="47">
        <f t="shared" si="21"/>
        <v>0</v>
      </c>
      <c r="G71" s="47">
        <f t="shared" si="21"/>
        <v>0</v>
      </c>
      <c r="H71" s="47">
        <f t="shared" si="21"/>
        <v>0</v>
      </c>
      <c r="I71" s="47">
        <f t="shared" si="21"/>
        <v>0</v>
      </c>
      <c r="J71" s="47">
        <f t="shared" si="21"/>
        <v>0</v>
      </c>
      <c r="K71" s="47">
        <f t="shared" si="21"/>
        <v>0</v>
      </c>
    </row>
    <row r="72" spans="1:15" x14ac:dyDescent="0.25">
      <c r="A72" s="7" t="s">
        <v>44</v>
      </c>
      <c r="B72" s="34" t="e">
        <f t="shared" ref="B72:H72" si="22">B71/$I$71</f>
        <v>#DIV/0!</v>
      </c>
      <c r="C72" s="34" t="e">
        <f t="shared" si="22"/>
        <v>#DIV/0!</v>
      </c>
      <c r="D72" s="34" t="e">
        <f t="shared" si="22"/>
        <v>#DIV/0!</v>
      </c>
      <c r="E72" s="34" t="e">
        <f t="shared" si="22"/>
        <v>#DIV/0!</v>
      </c>
      <c r="F72" s="34" t="e">
        <f t="shared" si="22"/>
        <v>#DIV/0!</v>
      </c>
      <c r="G72" s="34" t="e">
        <f t="shared" si="22"/>
        <v>#DIV/0!</v>
      </c>
      <c r="H72" s="34" t="e">
        <f t="shared" si="22"/>
        <v>#DIV/0!</v>
      </c>
      <c r="I72" s="48" t="e">
        <f>SUM(B72:H72)</f>
        <v>#DIV/0!</v>
      </c>
      <c r="J72" s="34" t="e">
        <f>J71/$I$71</f>
        <v>#DIV/0!</v>
      </c>
      <c r="K72" s="34" t="e">
        <f>K71/$I$71</f>
        <v>#DIV/0!</v>
      </c>
    </row>
    <row r="73" spans="1:15" x14ac:dyDescent="0.25">
      <c r="A73"/>
      <c r="I73"/>
    </row>
    <row r="74" spans="1:15" hidden="1" x14ac:dyDescent="0.25">
      <c r="J74" s="3"/>
      <c r="K74" s="3"/>
      <c r="N74" t="s">
        <v>11</v>
      </c>
      <c r="O74" t="s">
        <v>61</v>
      </c>
    </row>
    <row r="75" spans="1:15" hidden="1" x14ac:dyDescent="0.25">
      <c r="J75" s="3"/>
      <c r="K75" s="3"/>
      <c r="N75" t="s">
        <v>4</v>
      </c>
      <c r="O75" t="s">
        <v>62</v>
      </c>
    </row>
    <row r="76" spans="1:15" hidden="1" x14ac:dyDescent="0.25">
      <c r="A76" s="6" t="s">
        <v>46</v>
      </c>
      <c r="B76" s="58" t="e">
        <f>B66/B69</f>
        <v>#DIV/0!</v>
      </c>
      <c r="C76" s="58" t="e">
        <f t="shared" ref="C76:K76" si="23">C66/C69</f>
        <v>#DIV/0!</v>
      </c>
      <c r="D76" s="58" t="e">
        <f t="shared" si="23"/>
        <v>#DIV/0!</v>
      </c>
      <c r="E76" s="58" t="e">
        <f t="shared" si="23"/>
        <v>#DIV/0!</v>
      </c>
      <c r="F76" s="58" t="e">
        <f t="shared" si="23"/>
        <v>#DIV/0!</v>
      </c>
      <c r="G76" s="58" t="e">
        <f t="shared" si="23"/>
        <v>#DIV/0!</v>
      </c>
      <c r="H76" s="58" t="e">
        <f t="shared" si="23"/>
        <v>#DIV/0!</v>
      </c>
      <c r="I76" s="58"/>
      <c r="J76" s="58" t="e">
        <f t="shared" si="23"/>
        <v>#DIV/0!</v>
      </c>
      <c r="K76" s="58" t="e">
        <f t="shared" si="23"/>
        <v>#DIV/0!</v>
      </c>
      <c r="N76" t="s">
        <v>12</v>
      </c>
      <c r="O76" t="s">
        <v>63</v>
      </c>
    </row>
    <row r="77" spans="1:15" hidden="1" x14ac:dyDescent="0.25">
      <c r="A77" s="6" t="s">
        <v>6</v>
      </c>
      <c r="B77" s="59" t="e">
        <f t="shared" ref="B77:H77" si="24">LN(B76)</f>
        <v>#DIV/0!</v>
      </c>
      <c r="C77" s="59" t="e">
        <f t="shared" si="24"/>
        <v>#DIV/0!</v>
      </c>
      <c r="D77" s="59" t="e">
        <f t="shared" si="24"/>
        <v>#DIV/0!</v>
      </c>
      <c r="E77" s="59" t="e">
        <f t="shared" si="24"/>
        <v>#DIV/0!</v>
      </c>
      <c r="F77" s="59" t="e">
        <f t="shared" si="24"/>
        <v>#DIV/0!</v>
      </c>
      <c r="G77" s="59" t="e">
        <f t="shared" si="24"/>
        <v>#DIV/0!</v>
      </c>
      <c r="H77" s="59" t="e">
        <f t="shared" si="24"/>
        <v>#DIV/0!</v>
      </c>
      <c r="J77" s="59" t="e">
        <f t="shared" ref="J77:K77" si="25">LN(J76)</f>
        <v>#DIV/0!</v>
      </c>
      <c r="K77" s="59" t="e">
        <f t="shared" si="25"/>
        <v>#DIV/0!</v>
      </c>
      <c r="N77" t="s">
        <v>5</v>
      </c>
      <c r="O77" t="s">
        <v>64</v>
      </c>
    </row>
    <row r="78" spans="1:15" hidden="1" x14ac:dyDescent="0.25">
      <c r="A78" s="9" t="s">
        <v>7</v>
      </c>
      <c r="B78" s="64" t="e">
        <f t="shared" ref="B78:H78" si="26">1-B66</f>
        <v>#DIV/0!</v>
      </c>
      <c r="C78" s="64" t="e">
        <f t="shared" si="26"/>
        <v>#DIV/0!</v>
      </c>
      <c r="D78" s="64" t="e">
        <f t="shared" si="26"/>
        <v>#DIV/0!</v>
      </c>
      <c r="E78" s="64" t="e">
        <f t="shared" si="26"/>
        <v>#DIV/0!</v>
      </c>
      <c r="F78" s="64" t="e">
        <f t="shared" si="26"/>
        <v>#DIV/0!</v>
      </c>
      <c r="G78" s="64" t="e">
        <f t="shared" si="26"/>
        <v>#DIV/0!</v>
      </c>
      <c r="H78" s="64" t="e">
        <f t="shared" si="26"/>
        <v>#DIV/0!</v>
      </c>
      <c r="I78"/>
      <c r="J78" s="64" t="e">
        <f t="shared" ref="J78:K78" si="27">1-J66</f>
        <v>#DIV/0!</v>
      </c>
      <c r="K78" s="64" t="e">
        <f t="shared" si="27"/>
        <v>#DIV/0!</v>
      </c>
    </row>
    <row r="79" spans="1:15" hidden="1" x14ac:dyDescent="0.25">
      <c r="A79" s="6" t="s">
        <v>8</v>
      </c>
      <c r="B79" s="60" t="e">
        <f>B66*B65</f>
        <v>#DIV/0!</v>
      </c>
      <c r="C79" s="60" t="e">
        <f t="shared" ref="C79:K79" si="28">C66*C65</f>
        <v>#DIV/0!</v>
      </c>
      <c r="D79" s="60" t="e">
        <f t="shared" si="28"/>
        <v>#DIV/0!</v>
      </c>
      <c r="E79" s="60" t="e">
        <f t="shared" si="28"/>
        <v>#DIV/0!</v>
      </c>
      <c r="F79" s="60" t="e">
        <f t="shared" si="28"/>
        <v>#DIV/0!</v>
      </c>
      <c r="G79" s="60" t="e">
        <f t="shared" si="28"/>
        <v>#DIV/0!</v>
      </c>
      <c r="H79" s="60" t="e">
        <f t="shared" si="28"/>
        <v>#DIV/0!</v>
      </c>
      <c r="I79" s="60"/>
      <c r="J79" s="60" t="e">
        <f t="shared" si="28"/>
        <v>#DIV/0!</v>
      </c>
      <c r="K79" s="60" t="e">
        <f t="shared" si="28"/>
        <v>#DIV/0!</v>
      </c>
    </row>
    <row r="80" spans="1:15" hidden="1" x14ac:dyDescent="0.25">
      <c r="A80"/>
      <c r="B80" s="61"/>
      <c r="C80" s="62"/>
      <c r="D80" s="62"/>
      <c r="E80" s="62"/>
      <c r="F80" s="62"/>
      <c r="G80" s="62"/>
      <c r="H80" s="62"/>
      <c r="I80"/>
      <c r="J80" s="62"/>
      <c r="K80" s="62"/>
    </row>
    <row r="81" spans="1:19" hidden="1" x14ac:dyDescent="0.25">
      <c r="A81" s="19" t="s">
        <v>1</v>
      </c>
      <c r="B81" s="62"/>
      <c r="C81" s="62"/>
      <c r="D81" s="62"/>
      <c r="E81" s="62"/>
      <c r="F81" s="62"/>
      <c r="G81" s="62"/>
      <c r="H81" s="62"/>
      <c r="I81" s="56"/>
      <c r="J81" s="62"/>
      <c r="K81" s="62"/>
    </row>
    <row r="82" spans="1:19" hidden="1" x14ac:dyDescent="0.25">
      <c r="A82" s="6" t="s">
        <v>9</v>
      </c>
      <c r="B82" s="65" t="e">
        <f>1-B69</f>
        <v>#DIV/0!</v>
      </c>
      <c r="C82" s="65" t="e">
        <f t="shared" ref="C82:K82" si="29">1-C69</f>
        <v>#DIV/0!</v>
      </c>
      <c r="D82" s="65" t="e">
        <f t="shared" si="29"/>
        <v>#DIV/0!</v>
      </c>
      <c r="E82" s="65" t="e">
        <f t="shared" si="29"/>
        <v>#DIV/0!</v>
      </c>
      <c r="F82" s="65" t="e">
        <f t="shared" si="29"/>
        <v>#DIV/0!</v>
      </c>
      <c r="G82" s="65" t="e">
        <f t="shared" si="29"/>
        <v>#DIV/0!</v>
      </c>
      <c r="H82" s="65" t="e">
        <f t="shared" si="29"/>
        <v>#DIV/0!</v>
      </c>
      <c r="I82" s="65"/>
      <c r="J82" s="65" t="e">
        <f t="shared" si="29"/>
        <v>#DIV/0!</v>
      </c>
      <c r="K82" s="65" t="e">
        <f t="shared" si="29"/>
        <v>#DIV/0!</v>
      </c>
      <c r="L82" s="38"/>
      <c r="M82" s="38"/>
      <c r="N82" s="38"/>
      <c r="O82" s="38"/>
      <c r="P82" s="38"/>
      <c r="Q82" s="38"/>
      <c r="R82" s="38"/>
      <c r="S82" s="38"/>
    </row>
    <row r="83" spans="1:19" hidden="1" x14ac:dyDescent="0.25">
      <c r="A83" s="6" t="s">
        <v>10</v>
      </c>
      <c r="B83" s="22" t="e">
        <f>B68*B69</f>
        <v>#DIV/0!</v>
      </c>
      <c r="C83" s="22" t="e">
        <f t="shared" ref="C83:K83" si="30">C68*C69</f>
        <v>#DIV/0!</v>
      </c>
      <c r="D83" s="22" t="e">
        <f t="shared" si="30"/>
        <v>#DIV/0!</v>
      </c>
      <c r="E83" s="22" t="e">
        <f t="shared" si="30"/>
        <v>#DIV/0!</v>
      </c>
      <c r="F83" s="22" t="e">
        <f t="shared" si="30"/>
        <v>#DIV/0!</v>
      </c>
      <c r="G83" s="22" t="e">
        <f t="shared" si="30"/>
        <v>#DIV/0!</v>
      </c>
      <c r="H83" s="22" t="e">
        <f t="shared" si="30"/>
        <v>#DIV/0!</v>
      </c>
      <c r="I83" s="22"/>
      <c r="J83" s="22" t="e">
        <f t="shared" si="30"/>
        <v>#DIV/0!</v>
      </c>
      <c r="K83" s="22" t="e">
        <f t="shared" si="30"/>
        <v>#DIV/0!</v>
      </c>
      <c r="L83" s="72"/>
      <c r="M83" s="72"/>
      <c r="N83" s="72"/>
      <c r="O83" s="72"/>
      <c r="P83" s="72"/>
      <c r="Q83" s="72"/>
      <c r="R83" s="72"/>
      <c r="S83" s="72"/>
    </row>
    <row r="84" spans="1:19" hidden="1" x14ac:dyDescent="0.25">
      <c r="A84" s="19" t="s">
        <v>32</v>
      </c>
      <c r="B84" s="62"/>
      <c r="C84" s="63"/>
      <c r="D84" s="63"/>
      <c r="E84" s="63"/>
      <c r="F84" s="63"/>
      <c r="G84" s="63"/>
      <c r="H84" s="63"/>
      <c r="I84" s="56"/>
      <c r="J84" s="63"/>
      <c r="K84" s="63"/>
      <c r="L84" s="68"/>
      <c r="M84" s="68"/>
      <c r="N84" s="68"/>
      <c r="O84" s="68"/>
      <c r="P84" s="68"/>
      <c r="Q84" s="68"/>
      <c r="R84" s="68"/>
      <c r="S84" s="68"/>
    </row>
    <row r="85" spans="1:19" hidden="1" x14ac:dyDescent="0.25">
      <c r="A85" s="6" t="s">
        <v>3</v>
      </c>
      <c r="B85" s="59" t="e">
        <f>Summary!$B$3*SQRT((B78/B79)+(B82/B83))</f>
        <v>#DIV/0!</v>
      </c>
      <c r="C85" s="59" t="e">
        <f>Summary!$B$3*SQRT((C78/C79)+(C82/C83))</f>
        <v>#DIV/0!</v>
      </c>
      <c r="D85" s="59" t="e">
        <f>Summary!$B$3*SQRT((D78/D79)+(D82/D83))</f>
        <v>#DIV/0!</v>
      </c>
      <c r="E85" s="59" t="e">
        <f>Summary!$B$3*SQRT((E78/E79)+(E82/E83))</f>
        <v>#DIV/0!</v>
      </c>
      <c r="F85" s="59" t="e">
        <f>Summary!$B$3*SQRT((F78/F79)+(F82/F83))</f>
        <v>#DIV/0!</v>
      </c>
      <c r="G85" s="59" t="e">
        <f>Summary!$B$3*SQRT((G78/G79)+(G82/G83))</f>
        <v>#DIV/0!</v>
      </c>
      <c r="H85" s="59" t="e">
        <f>Summary!$B$3*SQRT((H78/H79)+(H82/H83))</f>
        <v>#DIV/0!</v>
      </c>
      <c r="J85" s="59" t="e">
        <f>Summary!$B$3*SQRT((J78/J79)+(J82/J83))</f>
        <v>#DIV/0!</v>
      </c>
      <c r="K85" s="59" t="e">
        <f>Summary!$B$3*SQRT((K78/K79)+(K82/K83))</f>
        <v>#DIV/0!</v>
      </c>
      <c r="L85" s="10"/>
      <c r="M85" s="10"/>
      <c r="N85" s="10"/>
      <c r="O85" s="10"/>
      <c r="P85" s="10"/>
      <c r="Q85" s="10"/>
      <c r="R85" s="10"/>
      <c r="S85" s="10"/>
    </row>
    <row r="86" spans="1:19" hidden="1" x14ac:dyDescent="0.25">
      <c r="A86" s="6" t="s">
        <v>14</v>
      </c>
      <c r="B86" s="59" t="e">
        <f t="shared" ref="B86:H86" si="31">B77-B85</f>
        <v>#DIV/0!</v>
      </c>
      <c r="C86" s="59" t="e">
        <f t="shared" si="31"/>
        <v>#DIV/0!</v>
      </c>
      <c r="D86" s="59" t="e">
        <f t="shared" si="31"/>
        <v>#DIV/0!</v>
      </c>
      <c r="E86" s="59" t="e">
        <f t="shared" si="31"/>
        <v>#DIV/0!</v>
      </c>
      <c r="F86" s="59" t="e">
        <f t="shared" si="31"/>
        <v>#DIV/0!</v>
      </c>
      <c r="G86" s="59" t="e">
        <f t="shared" si="31"/>
        <v>#DIV/0!</v>
      </c>
      <c r="H86" s="59" t="e">
        <f t="shared" si="31"/>
        <v>#DIV/0!</v>
      </c>
      <c r="J86" s="59" t="e">
        <f t="shared" ref="J86:K86" si="32">J77-J85</f>
        <v>#DIV/0!</v>
      </c>
      <c r="K86" s="59" t="e">
        <f t="shared" si="32"/>
        <v>#DIV/0!</v>
      </c>
      <c r="L86" s="38"/>
      <c r="M86" s="38"/>
      <c r="N86" s="38"/>
      <c r="O86" s="38"/>
      <c r="P86" s="38"/>
      <c r="Q86" s="38"/>
      <c r="R86" s="38"/>
      <c r="S86" s="38"/>
    </row>
    <row r="87" spans="1:19" hidden="1" x14ac:dyDescent="0.25">
      <c r="A87" s="6" t="s">
        <v>13</v>
      </c>
      <c r="B87" s="59" t="e">
        <f t="shared" ref="B87:H87" si="33">B77+B85</f>
        <v>#DIV/0!</v>
      </c>
      <c r="C87" s="59" t="e">
        <f t="shared" si="33"/>
        <v>#DIV/0!</v>
      </c>
      <c r="D87" s="59" t="e">
        <f t="shared" si="33"/>
        <v>#DIV/0!</v>
      </c>
      <c r="E87" s="59" t="e">
        <f t="shared" si="33"/>
        <v>#DIV/0!</v>
      </c>
      <c r="F87" s="59" t="e">
        <f t="shared" si="33"/>
        <v>#DIV/0!</v>
      </c>
      <c r="G87" s="59" t="e">
        <f t="shared" si="33"/>
        <v>#DIV/0!</v>
      </c>
      <c r="H87" s="59" t="e">
        <f t="shared" si="33"/>
        <v>#DIV/0!</v>
      </c>
      <c r="J87" s="59" t="e">
        <f t="shared" ref="J87:K87" si="34">J77+J85</f>
        <v>#DIV/0!</v>
      </c>
      <c r="K87" s="59" t="e">
        <f t="shared" si="34"/>
        <v>#DIV/0!</v>
      </c>
      <c r="L87" s="73"/>
      <c r="M87" s="73"/>
      <c r="N87" s="73"/>
      <c r="O87" s="73"/>
      <c r="P87" s="73"/>
      <c r="Q87" s="73"/>
      <c r="R87" s="73"/>
      <c r="S87" s="73"/>
    </row>
    <row r="88" spans="1:19" hidden="1" x14ac:dyDescent="0.25">
      <c r="A88" s="37" t="s">
        <v>37</v>
      </c>
      <c r="B88" s="59"/>
      <c r="C88" s="59"/>
      <c r="D88" s="59"/>
      <c r="E88" s="59"/>
      <c r="F88" s="59"/>
      <c r="G88" s="59"/>
      <c r="H88" s="59"/>
      <c r="I88"/>
      <c r="J88" s="59"/>
      <c r="K88" s="59"/>
      <c r="L88" s="38"/>
      <c r="M88" s="38"/>
      <c r="N88" s="38"/>
      <c r="O88" s="38"/>
      <c r="P88" s="38"/>
      <c r="Q88" s="38"/>
      <c r="R88" s="38"/>
      <c r="S88" s="38"/>
    </row>
    <row r="89" spans="1:19" hidden="1" x14ac:dyDescent="0.25">
      <c r="A89" s="36" t="s">
        <v>35</v>
      </c>
      <c r="B89" s="57" t="e">
        <f t="shared" ref="B89:H90" si="35">EXP(B86)</f>
        <v>#DIV/0!</v>
      </c>
      <c r="C89" s="57" t="e">
        <f t="shared" si="35"/>
        <v>#DIV/0!</v>
      </c>
      <c r="D89" s="57" t="e">
        <f t="shared" si="35"/>
        <v>#DIV/0!</v>
      </c>
      <c r="E89" s="57" t="e">
        <f t="shared" si="35"/>
        <v>#DIV/0!</v>
      </c>
      <c r="F89" s="57" t="e">
        <f t="shared" si="35"/>
        <v>#DIV/0!</v>
      </c>
      <c r="G89" s="57" t="e">
        <f t="shared" si="35"/>
        <v>#DIV/0!</v>
      </c>
      <c r="H89" s="57" t="e">
        <f t="shared" si="35"/>
        <v>#DIV/0!</v>
      </c>
      <c r="J89" s="57" t="e">
        <f t="shared" ref="J89:K90" si="36">EXP(J86)</f>
        <v>#DIV/0!</v>
      </c>
      <c r="K89" s="57" t="e">
        <f t="shared" si="36"/>
        <v>#DIV/0!</v>
      </c>
    </row>
    <row r="90" spans="1:19" hidden="1" x14ac:dyDescent="0.25">
      <c r="A90" s="36" t="s">
        <v>36</v>
      </c>
      <c r="B90" s="51" t="e">
        <f t="shared" si="35"/>
        <v>#DIV/0!</v>
      </c>
      <c r="C90" s="51" t="e">
        <f t="shared" si="35"/>
        <v>#DIV/0!</v>
      </c>
      <c r="D90" s="51" t="e">
        <f t="shared" si="35"/>
        <v>#DIV/0!</v>
      </c>
      <c r="E90" s="51" t="e">
        <f t="shared" si="35"/>
        <v>#DIV/0!</v>
      </c>
      <c r="F90" s="51" t="e">
        <f t="shared" si="35"/>
        <v>#DIV/0!</v>
      </c>
      <c r="G90" s="51" t="e">
        <f t="shared" si="35"/>
        <v>#DIV/0!</v>
      </c>
      <c r="H90" s="51" t="e">
        <f t="shared" si="35"/>
        <v>#DIV/0!</v>
      </c>
      <c r="J90" s="51" t="e">
        <f t="shared" si="36"/>
        <v>#DIV/0!</v>
      </c>
      <c r="K90" s="51" t="e">
        <f t="shared" si="36"/>
        <v>#DIV/0!</v>
      </c>
      <c r="L90" s="38"/>
      <c r="M90" s="38"/>
      <c r="N90" s="38"/>
      <c r="O90" s="38"/>
      <c r="P90" s="38"/>
      <c r="Q90" s="38"/>
      <c r="R90" s="38"/>
      <c r="S90" s="38"/>
    </row>
    <row r="91" spans="1:19" hidden="1" x14ac:dyDescent="0.25">
      <c r="A91" s="6" t="s">
        <v>30</v>
      </c>
      <c r="B91" s="70" t="str">
        <f t="shared" ref="B91:H91" si="37">IFERROR(IF(B89&gt;1,"Yes",IF(B90&lt;1,"Less than expected","Expected")),"na")</f>
        <v>na</v>
      </c>
      <c r="C91" s="70" t="str">
        <f t="shared" si="37"/>
        <v>na</v>
      </c>
      <c r="D91" s="70" t="str">
        <f t="shared" si="37"/>
        <v>na</v>
      </c>
      <c r="E91" s="70" t="str">
        <f t="shared" si="37"/>
        <v>na</v>
      </c>
      <c r="F91" s="70" t="str">
        <f t="shared" si="37"/>
        <v>na</v>
      </c>
      <c r="G91" s="70" t="str">
        <f t="shared" si="37"/>
        <v>na</v>
      </c>
      <c r="H91" s="70" t="str">
        <f t="shared" si="37"/>
        <v>na</v>
      </c>
      <c r="I91" s="36"/>
      <c r="J91" s="70" t="str">
        <f t="shared" ref="J91:K91" si="38">IFERROR(IF(J89&gt;1,"Yes",IF(J90&lt;1,"Less than expected","Expected")),"na")</f>
        <v>na</v>
      </c>
      <c r="K91" s="70" t="str">
        <f t="shared" si="38"/>
        <v>na</v>
      </c>
    </row>
    <row r="92" spans="1:19" x14ac:dyDescent="0.25">
      <c r="A92"/>
      <c r="I92"/>
    </row>
    <row r="100" spans="1:16" hidden="1" x14ac:dyDescent="0.25">
      <c r="A100" s="1" t="s">
        <v>38</v>
      </c>
      <c r="B100" t="str">
        <f t="shared" ref="B100:H100" si="39">IF(COUNT(B3:B12)&gt;0,COUNT(B3:B12),"")</f>
        <v/>
      </c>
      <c r="C100" t="str">
        <f t="shared" si="39"/>
        <v/>
      </c>
      <c r="D100" t="str">
        <f t="shared" si="39"/>
        <v/>
      </c>
      <c r="E100" t="str">
        <f t="shared" si="39"/>
        <v/>
      </c>
      <c r="F100" t="str">
        <f t="shared" si="39"/>
        <v/>
      </c>
      <c r="G100" t="str">
        <f t="shared" si="39"/>
        <v/>
      </c>
      <c r="H100" t="str">
        <f t="shared" si="39"/>
        <v/>
      </c>
      <c r="I100"/>
      <c r="J100" t="str">
        <f>IF(COUNT(J3:J12)&gt;0,COUNT(J3:J12),"")</f>
        <v/>
      </c>
      <c r="K100" t="str">
        <f>IF(COUNT(K3:K12)&gt;0,COUNT(K3:K12),"")</f>
        <v/>
      </c>
      <c r="N100">
        <f>MIN(I100:K100,B100:H100)</f>
        <v>0</v>
      </c>
      <c r="O100">
        <f>MAX(I100:K100,B100:H100)</f>
        <v>0</v>
      </c>
      <c r="P100">
        <f>O100-N100</f>
        <v>0</v>
      </c>
    </row>
    <row r="101" spans="1:16" hidden="1" x14ac:dyDescent="0.25">
      <c r="A101" s="1" t="s">
        <v>56</v>
      </c>
      <c r="B101" t="str">
        <f t="shared" ref="B101:H101" si="40">IF(COUNT(B15:B24)&gt;0,COUNT(B15:B24),"")</f>
        <v/>
      </c>
      <c r="C101" t="str">
        <f t="shared" si="40"/>
        <v/>
      </c>
      <c r="D101" t="str">
        <f t="shared" si="40"/>
        <v/>
      </c>
      <c r="E101" t="str">
        <f t="shared" si="40"/>
        <v/>
      </c>
      <c r="F101" t="str">
        <f t="shared" si="40"/>
        <v/>
      </c>
      <c r="G101" t="str">
        <f t="shared" si="40"/>
        <v/>
      </c>
      <c r="H101" t="str">
        <f t="shared" si="40"/>
        <v/>
      </c>
      <c r="J101" t="str">
        <f>IF(COUNT(J15:J24)&gt;0,COUNT(J15:J24),"")</f>
        <v/>
      </c>
      <c r="K101" t="str">
        <f>IF(COUNT(K15:K24)&gt;0,COUNT(K15:K24),"")</f>
        <v/>
      </c>
      <c r="N101">
        <f>MIN(I101:K101,B101:H101)</f>
        <v>0</v>
      </c>
      <c r="O101">
        <f>MAX(I101:K101,B101:H101)</f>
        <v>0</v>
      </c>
      <c r="P101">
        <f>O101-N101</f>
        <v>0</v>
      </c>
    </row>
    <row r="102" spans="1:16" x14ac:dyDescent="0.25">
      <c r="P102">
        <f>MAX(P100:P101)</f>
        <v>0</v>
      </c>
    </row>
    <row r="123" spans="22:26" x14ac:dyDescent="0.25">
      <c r="V123">
        <f>MAX(MIN(Z124:Z133)-1,0)</f>
        <v>0</v>
      </c>
      <c r="W123">
        <f ca="1">MAX(X124:X203)-MIN(X124:X203)+1</f>
        <v>10</v>
      </c>
    </row>
    <row r="124" spans="22:26" x14ac:dyDescent="0.25">
      <c r="W124">
        <v>2017</v>
      </c>
      <c r="X124">
        <f t="array" aca="1" ref="X124" ca="1">IF(W124&lt;&gt;"",CELL("row",W124),"")</f>
        <v>124</v>
      </c>
      <c r="Y124">
        <v>1</v>
      </c>
      <c r="Z124">
        <f>IF(W124="","",Y124)</f>
        <v>1</v>
      </c>
    </row>
    <row r="125" spans="22:26" x14ac:dyDescent="0.25">
      <c r="W125">
        <v>2018</v>
      </c>
      <c r="X125">
        <f t="array" aca="1" ref="X125" ca="1">IF(W125&lt;&gt;"",CELL("row",W125),"")</f>
        <v>125</v>
      </c>
      <c r="Y125">
        <v>2</v>
      </c>
      <c r="Z125">
        <f t="shared" ref="Z125:Z128" si="41">IF(W125="","",Y125)</f>
        <v>2</v>
      </c>
    </row>
    <row r="126" spans="22:26" x14ac:dyDescent="0.25">
      <c r="W126">
        <v>2019</v>
      </c>
      <c r="X126">
        <f t="array" aca="1" ref="X126" ca="1">IF(W126&lt;&gt;"",CELL("row",W126),"")</f>
        <v>126</v>
      </c>
      <c r="Y126">
        <v>3</v>
      </c>
      <c r="Z126">
        <f t="shared" si="41"/>
        <v>3</v>
      </c>
    </row>
    <row r="127" spans="22:26" x14ac:dyDescent="0.25">
      <c r="W127">
        <v>2020</v>
      </c>
      <c r="X127">
        <f t="array" aca="1" ref="X127" ca="1">IF(W127&lt;&gt;"",CELL("row",W127),"")</f>
        <v>127</v>
      </c>
      <c r="Y127">
        <v>4</v>
      </c>
      <c r="Z127">
        <f t="shared" si="41"/>
        <v>4</v>
      </c>
    </row>
    <row r="128" spans="22:26" x14ac:dyDescent="0.25">
      <c r="W128">
        <v>2021</v>
      </c>
      <c r="X128">
        <f t="array" aca="1" ref="X128" ca="1">IF(W128&lt;&gt;"",CELL("row",W128),"")</f>
        <v>128</v>
      </c>
      <c r="Y128">
        <v>5</v>
      </c>
      <c r="Z128">
        <f t="shared" si="41"/>
        <v>5</v>
      </c>
    </row>
    <row r="129" spans="23:26" x14ac:dyDescent="0.25">
      <c r="W129">
        <v>2022</v>
      </c>
      <c r="X129">
        <f t="array" aca="1" ref="X129" ca="1">IF(W129&lt;&gt;"",CELL("row",W129),"")</f>
        <v>129</v>
      </c>
      <c r="Y129">
        <v>6</v>
      </c>
      <c r="Z129">
        <v>6</v>
      </c>
    </row>
    <row r="130" spans="23:26" x14ac:dyDescent="0.25">
      <c r="W130">
        <v>2023</v>
      </c>
      <c r="X130">
        <f t="array" aca="1" ref="X130" ca="1">IF(W130&lt;&gt;"",CELL("row",W130),"")</f>
        <v>130</v>
      </c>
      <c r="Y130">
        <v>7</v>
      </c>
      <c r="Z130">
        <v>7</v>
      </c>
    </row>
    <row r="131" spans="23:26" x14ac:dyDescent="0.25">
      <c r="W131">
        <v>2024</v>
      </c>
      <c r="X131">
        <f t="array" aca="1" ref="X131" ca="1">IF(W131&lt;&gt;"",CELL("row",W131),"")</f>
        <v>131</v>
      </c>
      <c r="Y131">
        <v>8</v>
      </c>
      <c r="Z131">
        <v>8</v>
      </c>
    </row>
    <row r="132" spans="23:26" x14ac:dyDescent="0.25">
      <c r="W132">
        <v>2025</v>
      </c>
      <c r="X132">
        <f t="array" aca="1" ref="X132" ca="1">IF(W132&lt;&gt;"",CELL("row",W132),"")</f>
        <v>132</v>
      </c>
      <c r="Y132">
        <v>9</v>
      </c>
      <c r="Z132">
        <v>9</v>
      </c>
    </row>
    <row r="133" spans="23:26" x14ac:dyDescent="0.25">
      <c r="W133">
        <v>2026</v>
      </c>
      <c r="X133">
        <f t="array" aca="1" ref="X133" ca="1">IF(W133&lt;&gt;"",CELL("row",W133),"")</f>
        <v>133</v>
      </c>
      <c r="Y133">
        <v>10</v>
      </c>
      <c r="Z133">
        <v>10</v>
      </c>
    </row>
  </sheetData>
  <mergeCells count="2">
    <mergeCell ref="A43:K43"/>
    <mergeCell ref="A41:K41"/>
  </mergeCells>
  <conditionalFormatting sqref="A77:H77 J77:K77 A85:H87 J85:K87 B88:K88 A89:H90 J89:K90">
    <cfRule type="containsErrors" dxfId="79" priority="56">
      <formula>ISERROR(A77)</formula>
    </cfRule>
  </conditionalFormatting>
  <conditionalFormatting sqref="A76:K76">
    <cfRule type="containsErrors" dxfId="78" priority="4">
      <formula>ISERROR(A76)</formula>
    </cfRule>
  </conditionalFormatting>
  <conditionalFormatting sqref="B36:H37">
    <cfRule type="containsErrors" dxfId="77" priority="43">
      <formula>ISERROR(B36)</formula>
    </cfRule>
  </conditionalFormatting>
  <conditionalFormatting sqref="B38:H38">
    <cfRule type="containsText" dxfId="76" priority="39" operator="containsText" text="na">
      <formula>NOT(ISERROR(SEARCH("na",B38)))</formula>
    </cfRule>
    <cfRule type="cellIs" dxfId="75" priority="40" operator="equal">
      <formula>"Expected"</formula>
    </cfRule>
    <cfRule type="cellIs" dxfId="74" priority="41" operator="equal">
      <formula>"Less than expected"</formula>
    </cfRule>
    <cfRule type="cellIs" dxfId="73" priority="42" operator="equal">
      <formula>"Yes"</formula>
    </cfRule>
  </conditionalFormatting>
  <conditionalFormatting sqref="B68:H68 J68:K68 B69:K69">
    <cfRule type="cellIs" dxfId="72" priority="3" operator="equal">
      <formula>0</formula>
    </cfRule>
  </conditionalFormatting>
  <conditionalFormatting sqref="B26:K26">
    <cfRule type="expression" dxfId="71" priority="70">
      <formula>$P$102&gt;0</formula>
    </cfRule>
  </conditionalFormatting>
  <conditionalFormatting sqref="B34:K34">
    <cfRule type="containsErrors" dxfId="70" priority="33">
      <formula>ISERROR(B34)</formula>
    </cfRule>
  </conditionalFormatting>
  <conditionalFormatting sqref="B71:K72">
    <cfRule type="cellIs" dxfId="69" priority="50" operator="equal">
      <formula>0</formula>
    </cfRule>
  </conditionalFormatting>
  <conditionalFormatting sqref="B78:K79 B82:K83">
    <cfRule type="cellIs" dxfId="68" priority="51" operator="equal">
      <formula>1</formula>
    </cfRule>
    <cfRule type="cellIs" dxfId="67" priority="52" operator="equal">
      <formula>0</formula>
    </cfRule>
  </conditionalFormatting>
  <conditionalFormatting sqref="B91:K91">
    <cfRule type="containsText" dxfId="66" priority="49" operator="containsText" text="na">
      <formula>NOT(ISERROR(SEARCH("na",B91)))</formula>
    </cfRule>
    <cfRule type="cellIs" dxfId="65" priority="53" operator="equal">
      <formula>"Expected"</formula>
    </cfRule>
    <cfRule type="cellIs" dxfId="64" priority="54" operator="equal">
      <formula>"Less than expected"</formula>
    </cfRule>
    <cfRule type="cellIs" dxfId="63" priority="55" operator="equal">
      <formula>"Yes"</formula>
    </cfRule>
  </conditionalFormatting>
  <conditionalFormatting sqref="I3:I12">
    <cfRule type="cellIs" dxfId="62" priority="2" operator="equal">
      <formula>0</formula>
    </cfRule>
  </conditionalFormatting>
  <conditionalFormatting sqref="I15:I24">
    <cfRule type="cellIs" dxfId="61" priority="1" operator="equal">
      <formula>0</formula>
    </cfRule>
  </conditionalFormatting>
  <conditionalFormatting sqref="J36:K37">
    <cfRule type="containsErrors" dxfId="60" priority="38">
      <formula>ISERROR(J36)</formula>
    </cfRule>
  </conditionalFormatting>
  <conditionalFormatting sqref="J38:K38">
    <cfRule type="containsText" dxfId="59" priority="34" operator="containsText" text="na">
      <formula>NOT(ISERROR(SEARCH("na",J38)))</formula>
    </cfRule>
    <cfRule type="cellIs" dxfId="58" priority="35" operator="equal">
      <formula>"Expected"</formula>
    </cfRule>
    <cfRule type="cellIs" dxfId="57" priority="36" operator="equal">
      <formula>"Less than expected"</formula>
    </cfRule>
    <cfRule type="cellIs" dxfId="56" priority="37" operator="equal">
      <formula>"Yes"</formula>
    </cfRule>
  </conditionalFormatting>
  <dataValidations count="2">
    <dataValidation type="list" allowBlank="1" showInputMessage="1" showErrorMessage="1" sqref="E28:E29" xr:uid="{00000000-0002-0000-0200-000000000000}">
      <formula1>yrlist</formula1>
    </dataValidation>
    <dataValidation type="whole" allowBlank="1" showInputMessage="1" showErrorMessage="1" error="The total number of assessment participants must be less than or equal to the sum of the students in the ethnic subgroups." sqref="I3:I12 I15:I24" xr:uid="{00000000-0002-0000-0200-000001000000}">
      <formula1>0</formula1>
      <formula2>#REF!</formula2>
    </dataValidation>
  </dataValidations>
  <pageMargins left="0.7" right="0.7" top="0.75" bottom="0.75" header="0.3" footer="0.3"/>
  <pageSetup orientation="portrait" horizontalDpi="360" verticalDpi="36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Z133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B3" sqref="B3"/>
    </sheetView>
  </sheetViews>
  <sheetFormatPr defaultColWidth="8.7109375" defaultRowHeight="15" x14ac:dyDescent="0.25"/>
  <cols>
    <col min="1" max="1" width="23.85546875" style="1" customWidth="1"/>
    <col min="2" max="8" width="11.28515625" customWidth="1"/>
    <col min="9" max="9" width="17.5703125" style="1" customWidth="1"/>
    <col min="10" max="11" width="11.140625" customWidth="1"/>
  </cols>
  <sheetData>
    <row r="1" spans="1:11" ht="31.5" x14ac:dyDescent="0.5">
      <c r="A1" s="49" t="s">
        <v>48</v>
      </c>
      <c r="F1" s="42"/>
      <c r="J1" t="s">
        <v>55</v>
      </c>
    </row>
    <row r="2" spans="1:11" ht="44.25" customHeight="1" x14ac:dyDescent="0.25">
      <c r="B2" s="45" t="s">
        <v>15</v>
      </c>
      <c r="C2" s="45" t="s">
        <v>16</v>
      </c>
      <c r="D2" s="45" t="s">
        <v>17</v>
      </c>
      <c r="E2" s="45" t="s">
        <v>18</v>
      </c>
      <c r="F2" s="45" t="s">
        <v>24</v>
      </c>
      <c r="G2" s="45" t="s">
        <v>19</v>
      </c>
      <c r="H2" s="45" t="s">
        <v>20</v>
      </c>
      <c r="I2" s="45" t="s">
        <v>68</v>
      </c>
      <c r="J2" s="45" t="s">
        <v>43</v>
      </c>
      <c r="K2" s="45" t="s">
        <v>21</v>
      </c>
    </row>
    <row r="3" spans="1:11" x14ac:dyDescent="0.25">
      <c r="A3" s="8">
        <v>2017</v>
      </c>
      <c r="B3" s="18"/>
      <c r="C3" s="18"/>
      <c r="D3" s="18"/>
      <c r="E3" s="18"/>
      <c r="F3" s="18"/>
      <c r="G3" s="18"/>
      <c r="H3" s="18"/>
      <c r="I3" s="21">
        <f>SUM(B3:H3)</f>
        <v>0</v>
      </c>
      <c r="J3" s="27"/>
      <c r="K3" s="18"/>
    </row>
    <row r="4" spans="1:11" x14ac:dyDescent="0.25">
      <c r="A4" s="8">
        <v>2018</v>
      </c>
      <c r="B4" s="18"/>
      <c r="C4" s="18"/>
      <c r="D4" s="18"/>
      <c r="E4" s="18"/>
      <c r="F4" s="18"/>
      <c r="G4" s="18"/>
      <c r="H4" s="18"/>
      <c r="I4" s="21">
        <f t="shared" ref="I4:I12" si="0">SUM(B4:H4)</f>
        <v>0</v>
      </c>
      <c r="J4" s="27"/>
      <c r="K4" s="18"/>
    </row>
    <row r="5" spans="1:11" x14ac:dyDescent="0.25">
      <c r="A5" s="8">
        <v>2019</v>
      </c>
      <c r="B5" s="18"/>
      <c r="C5" s="18"/>
      <c r="D5" s="18"/>
      <c r="E5" s="18"/>
      <c r="F5" s="18"/>
      <c r="G5" s="18"/>
      <c r="H5" s="18"/>
      <c r="I5" s="21">
        <f t="shared" si="0"/>
        <v>0</v>
      </c>
      <c r="J5" s="27"/>
      <c r="K5" s="18"/>
    </row>
    <row r="6" spans="1:11" x14ac:dyDescent="0.25">
      <c r="A6" s="8">
        <v>2020</v>
      </c>
      <c r="B6" s="18"/>
      <c r="C6" s="18"/>
      <c r="D6" s="18"/>
      <c r="E6" s="18"/>
      <c r="F6" s="18"/>
      <c r="G6" s="18"/>
      <c r="H6" s="18"/>
      <c r="I6" s="21">
        <f t="shared" si="0"/>
        <v>0</v>
      </c>
      <c r="J6" s="27"/>
      <c r="K6" s="18"/>
    </row>
    <row r="7" spans="1:11" x14ac:dyDescent="0.25">
      <c r="A7" s="8">
        <v>2021</v>
      </c>
      <c r="B7" s="18"/>
      <c r="C7" s="18"/>
      <c r="D7" s="18"/>
      <c r="E7" s="18"/>
      <c r="F7" s="18"/>
      <c r="G7" s="18"/>
      <c r="H7" s="18"/>
      <c r="I7" s="21">
        <f t="shared" si="0"/>
        <v>0</v>
      </c>
      <c r="J7" s="27"/>
      <c r="K7" s="18"/>
    </row>
    <row r="8" spans="1:11" x14ac:dyDescent="0.25">
      <c r="A8" s="8">
        <v>2022</v>
      </c>
      <c r="B8" s="18"/>
      <c r="C8" s="18"/>
      <c r="D8" s="18"/>
      <c r="E8" s="18"/>
      <c r="F8" s="18"/>
      <c r="G8" s="18"/>
      <c r="H8" s="18"/>
      <c r="I8" s="21">
        <f t="shared" si="0"/>
        <v>0</v>
      </c>
      <c r="J8" s="27"/>
      <c r="K8" s="18"/>
    </row>
    <row r="9" spans="1:11" x14ac:dyDescent="0.25">
      <c r="A9" s="8">
        <v>2023</v>
      </c>
      <c r="B9" s="18"/>
      <c r="C9" s="18"/>
      <c r="D9" s="18"/>
      <c r="E9" s="18"/>
      <c r="F9" s="18"/>
      <c r="G9" s="18"/>
      <c r="H9" s="18"/>
      <c r="I9" s="21">
        <f t="shared" si="0"/>
        <v>0</v>
      </c>
      <c r="J9" s="27"/>
      <c r="K9" s="18"/>
    </row>
    <row r="10" spans="1:11" x14ac:dyDescent="0.25">
      <c r="A10" s="8">
        <v>2024</v>
      </c>
      <c r="B10" s="18"/>
      <c r="C10" s="18"/>
      <c r="D10" s="18"/>
      <c r="E10" s="18"/>
      <c r="F10" s="18"/>
      <c r="G10" s="18"/>
      <c r="H10" s="18"/>
      <c r="I10" s="21">
        <f t="shared" si="0"/>
        <v>0</v>
      </c>
      <c r="J10" s="27"/>
      <c r="K10" s="18"/>
    </row>
    <row r="11" spans="1:11" x14ac:dyDescent="0.25">
      <c r="A11" s="8">
        <v>2025</v>
      </c>
      <c r="B11" s="18"/>
      <c r="C11" s="18"/>
      <c r="D11" s="18"/>
      <c r="E11" s="18"/>
      <c r="F11" s="18"/>
      <c r="G11" s="18"/>
      <c r="H11" s="18"/>
      <c r="I11" s="21">
        <f t="shared" si="0"/>
        <v>0</v>
      </c>
      <c r="J11" s="27"/>
      <c r="K11" s="18"/>
    </row>
    <row r="12" spans="1:11" x14ac:dyDescent="0.25">
      <c r="A12" s="8">
        <v>2026</v>
      </c>
      <c r="B12" s="18"/>
      <c r="C12" s="18"/>
      <c r="D12" s="18"/>
      <c r="E12" s="18"/>
      <c r="F12" s="18"/>
      <c r="G12" s="18"/>
      <c r="H12" s="18"/>
      <c r="I12" s="21">
        <f t="shared" si="0"/>
        <v>0</v>
      </c>
      <c r="J12" s="27"/>
      <c r="K12" s="18"/>
    </row>
    <row r="13" spans="1:11" ht="15" customHeight="1" x14ac:dyDescent="0.25">
      <c r="A13" s="7" t="s">
        <v>22</v>
      </c>
      <c r="B13" s="21">
        <f t="shared" ref="B13:K13" si="1">SUM(B3:B12)</f>
        <v>0</v>
      </c>
      <c r="C13" s="21">
        <f t="shared" si="1"/>
        <v>0</v>
      </c>
      <c r="D13" s="21">
        <f t="shared" si="1"/>
        <v>0</v>
      </c>
      <c r="E13" s="21">
        <f t="shared" si="1"/>
        <v>0</v>
      </c>
      <c r="F13" s="21">
        <f t="shared" si="1"/>
        <v>0</v>
      </c>
      <c r="G13" s="21">
        <f t="shared" si="1"/>
        <v>0</v>
      </c>
      <c r="H13" s="21">
        <f t="shared" si="1"/>
        <v>0</v>
      </c>
      <c r="I13" s="23">
        <f t="shared" si="1"/>
        <v>0</v>
      </c>
      <c r="J13" s="28">
        <f t="shared" si="1"/>
        <v>0</v>
      </c>
      <c r="K13" s="21">
        <f t="shared" si="1"/>
        <v>0</v>
      </c>
    </row>
    <row r="14" spans="1:11" ht="35.450000000000003" customHeight="1" x14ac:dyDescent="0.5">
      <c r="A14" s="49" t="s">
        <v>47</v>
      </c>
    </row>
    <row r="15" spans="1:11" ht="16.5" customHeight="1" x14ac:dyDescent="0.25">
      <c r="A15" s="8">
        <v>2017</v>
      </c>
      <c r="B15" s="18"/>
      <c r="C15" s="18"/>
      <c r="D15" s="18"/>
      <c r="E15" s="18"/>
      <c r="F15" s="18"/>
      <c r="G15" s="18"/>
      <c r="H15" s="18"/>
      <c r="I15" s="21">
        <f>SUM(B15:H15)</f>
        <v>0</v>
      </c>
      <c r="J15" s="27"/>
      <c r="K15" s="18"/>
    </row>
    <row r="16" spans="1:11" ht="16.5" customHeight="1" x14ac:dyDescent="0.25">
      <c r="A16" s="8">
        <v>2018</v>
      </c>
      <c r="B16" s="18"/>
      <c r="C16" s="18"/>
      <c r="D16" s="18"/>
      <c r="E16" s="18"/>
      <c r="F16" s="18"/>
      <c r="G16" s="18"/>
      <c r="H16" s="18"/>
      <c r="I16" s="21">
        <f t="shared" ref="I16:I24" si="2">SUM(B16:H16)</f>
        <v>0</v>
      </c>
      <c r="J16" s="27"/>
      <c r="K16" s="18"/>
    </row>
    <row r="17" spans="1:14" ht="16.5" customHeight="1" x14ac:dyDescent="0.25">
      <c r="A17" s="8">
        <v>2019</v>
      </c>
      <c r="B17" s="18"/>
      <c r="C17" s="18"/>
      <c r="D17" s="18"/>
      <c r="E17" s="18"/>
      <c r="F17" s="18"/>
      <c r="G17" s="18"/>
      <c r="H17" s="18"/>
      <c r="I17" s="21">
        <f t="shared" si="2"/>
        <v>0</v>
      </c>
      <c r="J17" s="27"/>
      <c r="K17" s="18"/>
      <c r="M17" s="14"/>
      <c r="N17" s="16" t="s">
        <v>25</v>
      </c>
    </row>
    <row r="18" spans="1:14" ht="16.5" customHeight="1" x14ac:dyDescent="0.25">
      <c r="A18" s="8">
        <v>2020</v>
      </c>
      <c r="B18" s="18"/>
      <c r="C18" s="18"/>
      <c r="D18" s="18"/>
      <c r="E18" s="18"/>
      <c r="F18" s="18"/>
      <c r="G18" s="18"/>
      <c r="H18" s="18"/>
      <c r="I18" s="21">
        <f t="shared" si="2"/>
        <v>0</v>
      </c>
      <c r="J18" s="27"/>
      <c r="K18" s="18"/>
      <c r="M18" s="15"/>
      <c r="N18" s="16" t="s">
        <v>41</v>
      </c>
    </row>
    <row r="19" spans="1:14" ht="16.5" customHeight="1" x14ac:dyDescent="0.25">
      <c r="A19" s="8">
        <v>2021</v>
      </c>
      <c r="B19" s="18"/>
      <c r="C19" s="18"/>
      <c r="D19" s="18"/>
      <c r="E19" s="18"/>
      <c r="F19" s="18"/>
      <c r="G19" s="18"/>
      <c r="H19" s="18"/>
      <c r="I19" s="21">
        <f t="shared" si="2"/>
        <v>0</v>
      </c>
      <c r="J19" s="27"/>
      <c r="K19" s="18"/>
    </row>
    <row r="20" spans="1:14" ht="16.5" customHeight="1" x14ac:dyDescent="0.25">
      <c r="A20" s="8">
        <v>2022</v>
      </c>
      <c r="B20" s="18"/>
      <c r="C20" s="18"/>
      <c r="D20" s="18"/>
      <c r="E20" s="18"/>
      <c r="F20" s="18"/>
      <c r="G20" s="18"/>
      <c r="H20" s="18"/>
      <c r="I20" s="21">
        <f t="shared" si="2"/>
        <v>0</v>
      </c>
      <c r="J20" s="27"/>
      <c r="K20" s="18"/>
    </row>
    <row r="21" spans="1:14" ht="16.5" customHeight="1" x14ac:dyDescent="0.25">
      <c r="A21" s="8">
        <v>2023</v>
      </c>
      <c r="B21" s="18"/>
      <c r="C21" s="18"/>
      <c r="D21" s="18"/>
      <c r="E21" s="18"/>
      <c r="F21" s="18"/>
      <c r="G21" s="18"/>
      <c r="H21" s="18"/>
      <c r="I21" s="21">
        <f t="shared" si="2"/>
        <v>0</v>
      </c>
      <c r="J21" s="27"/>
      <c r="K21" s="18"/>
    </row>
    <row r="22" spans="1:14" ht="16.5" customHeight="1" x14ac:dyDescent="0.25">
      <c r="A22" s="8">
        <v>2024</v>
      </c>
      <c r="B22" s="18"/>
      <c r="C22" s="18"/>
      <c r="D22" s="18"/>
      <c r="E22" s="18"/>
      <c r="F22" s="18"/>
      <c r="G22" s="18"/>
      <c r="H22" s="18"/>
      <c r="I22" s="21">
        <f t="shared" si="2"/>
        <v>0</v>
      </c>
      <c r="J22" s="27"/>
      <c r="K22" s="18"/>
    </row>
    <row r="23" spans="1:14" ht="16.5" customHeight="1" x14ac:dyDescent="0.25">
      <c r="A23" s="8">
        <v>2025</v>
      </c>
      <c r="B23" s="18"/>
      <c r="C23" s="18"/>
      <c r="D23" s="18"/>
      <c r="E23" s="18"/>
      <c r="F23" s="18"/>
      <c r="G23" s="18"/>
      <c r="H23" s="18"/>
      <c r="I23" s="21">
        <f t="shared" si="2"/>
        <v>0</v>
      </c>
      <c r="J23" s="27"/>
      <c r="K23" s="18"/>
    </row>
    <row r="24" spans="1:14" ht="16.5" customHeight="1" x14ac:dyDescent="0.25">
      <c r="A24" s="8">
        <v>2026</v>
      </c>
      <c r="B24" s="18"/>
      <c r="C24" s="18"/>
      <c r="D24" s="18"/>
      <c r="E24" s="18"/>
      <c r="F24" s="18"/>
      <c r="G24" s="18"/>
      <c r="H24" s="18"/>
      <c r="I24" s="21">
        <f t="shared" si="2"/>
        <v>0</v>
      </c>
      <c r="J24" s="27"/>
      <c r="K24" s="18"/>
    </row>
    <row r="25" spans="1:14" ht="16.5" customHeight="1" x14ac:dyDescent="0.25">
      <c r="A25" s="7" t="s">
        <v>22</v>
      </c>
      <c r="B25" s="21">
        <f t="shared" ref="B25:K25" si="3">SUM(B15:B24)</f>
        <v>0</v>
      </c>
      <c r="C25" s="21">
        <f t="shared" si="3"/>
        <v>0</v>
      </c>
      <c r="D25" s="21">
        <f t="shared" si="3"/>
        <v>0</v>
      </c>
      <c r="E25" s="21">
        <f t="shared" si="3"/>
        <v>0</v>
      </c>
      <c r="F25" s="21">
        <f t="shared" si="3"/>
        <v>0</v>
      </c>
      <c r="G25" s="21">
        <f t="shared" si="3"/>
        <v>0</v>
      </c>
      <c r="H25" s="21">
        <f t="shared" si="3"/>
        <v>0</v>
      </c>
      <c r="I25" s="23">
        <f t="shared" si="3"/>
        <v>0</v>
      </c>
      <c r="J25" s="28">
        <f t="shared" si="3"/>
        <v>0</v>
      </c>
      <c r="K25" s="21">
        <f t="shared" si="3"/>
        <v>0</v>
      </c>
    </row>
    <row r="26" spans="1:14" ht="17.25" customHeight="1" x14ac:dyDescent="0.3">
      <c r="A26" s="36" t="s">
        <v>40</v>
      </c>
      <c r="B26" s="41" t="str">
        <f>IF(P102&gt;0,"For valid results, make sure to enter the same number of years of data for each group, or else leave the entire column blank.","")</f>
        <v/>
      </c>
      <c r="C26" s="39"/>
      <c r="D26" s="39"/>
      <c r="E26" s="39"/>
      <c r="F26" s="39"/>
      <c r="G26" s="39"/>
      <c r="H26" s="39"/>
      <c r="I26" s="39"/>
      <c r="J26" s="39"/>
      <c r="K26" s="39"/>
    </row>
    <row r="28" spans="1:14" x14ac:dyDescent="0.25">
      <c r="A28" t="s">
        <v>33</v>
      </c>
      <c r="E28" s="46">
        <v>2021</v>
      </c>
    </row>
    <row r="29" spans="1:14" x14ac:dyDescent="0.25">
      <c r="A29" t="s">
        <v>34</v>
      </c>
      <c r="E29" s="46">
        <v>2024</v>
      </c>
      <c r="I29" s="40"/>
    </row>
    <row r="30" spans="1:14" x14ac:dyDescent="0.25">
      <c r="A30" t="s">
        <v>28</v>
      </c>
    </row>
    <row r="31" spans="1:14" x14ac:dyDescent="0.25">
      <c r="A31"/>
    </row>
    <row r="32" spans="1:14" ht="31.5" x14ac:dyDescent="0.5">
      <c r="A32" s="49" t="s">
        <v>49</v>
      </c>
    </row>
    <row r="33" spans="1:11" x14ac:dyDescent="0.25">
      <c r="A33"/>
    </row>
    <row r="34" spans="1:11" ht="18.75" x14ac:dyDescent="0.3">
      <c r="A34" s="50" t="s">
        <v>39</v>
      </c>
      <c r="B34" s="52" t="e">
        <f t="shared" ref="B34:H34" si="4">B76</f>
        <v>#DIV/0!</v>
      </c>
      <c r="C34" s="52" t="e">
        <f t="shared" si="4"/>
        <v>#DIV/0!</v>
      </c>
      <c r="D34" s="52" t="e">
        <f t="shared" si="4"/>
        <v>#DIV/0!</v>
      </c>
      <c r="E34" s="52" t="e">
        <f t="shared" si="4"/>
        <v>#DIV/0!</v>
      </c>
      <c r="F34" s="52" t="e">
        <f t="shared" si="4"/>
        <v>#DIV/0!</v>
      </c>
      <c r="G34" s="52" t="e">
        <f t="shared" si="4"/>
        <v>#DIV/0!</v>
      </c>
      <c r="H34" s="52" t="e">
        <f t="shared" si="4"/>
        <v>#DIV/0!</v>
      </c>
      <c r="I34" s="52"/>
      <c r="J34" s="52" t="e">
        <f>J76</f>
        <v>#DIV/0!</v>
      </c>
      <c r="K34" s="52" t="e">
        <f>K76</f>
        <v>#DIV/0!</v>
      </c>
    </row>
    <row r="35" spans="1:11" x14ac:dyDescent="0.25">
      <c r="A35" s="35" t="s">
        <v>37</v>
      </c>
    </row>
    <row r="36" spans="1:11" x14ac:dyDescent="0.25">
      <c r="A36" s="36" t="s">
        <v>35</v>
      </c>
      <c r="B36" s="51" t="e">
        <f>B89</f>
        <v>#DIV/0!</v>
      </c>
      <c r="C36" s="51" t="e">
        <f t="shared" ref="C36:H38" si="5">C89</f>
        <v>#DIV/0!</v>
      </c>
      <c r="D36" s="51" t="e">
        <f t="shared" si="5"/>
        <v>#DIV/0!</v>
      </c>
      <c r="E36" s="51" t="e">
        <f t="shared" si="5"/>
        <v>#DIV/0!</v>
      </c>
      <c r="F36" s="51" t="e">
        <f t="shared" si="5"/>
        <v>#DIV/0!</v>
      </c>
      <c r="G36" s="51" t="e">
        <f t="shared" si="5"/>
        <v>#DIV/0!</v>
      </c>
      <c r="H36" s="51" t="e">
        <f t="shared" si="5"/>
        <v>#DIV/0!</v>
      </c>
      <c r="J36" s="51" t="e">
        <f t="shared" ref="J36:K38" si="6">J89</f>
        <v>#DIV/0!</v>
      </c>
      <c r="K36" s="51" t="e">
        <f t="shared" si="6"/>
        <v>#DIV/0!</v>
      </c>
    </row>
    <row r="37" spans="1:11" x14ac:dyDescent="0.25">
      <c r="A37" s="36" t="s">
        <v>36</v>
      </c>
      <c r="B37" s="51" t="e">
        <f>B90</f>
        <v>#DIV/0!</v>
      </c>
      <c r="C37" s="51" t="e">
        <f t="shared" si="5"/>
        <v>#DIV/0!</v>
      </c>
      <c r="D37" s="51" t="e">
        <f t="shared" si="5"/>
        <v>#DIV/0!</v>
      </c>
      <c r="E37" s="51" t="e">
        <f t="shared" si="5"/>
        <v>#DIV/0!</v>
      </c>
      <c r="F37" s="51" t="e">
        <f t="shared" si="5"/>
        <v>#DIV/0!</v>
      </c>
      <c r="G37" s="51" t="e">
        <f t="shared" si="5"/>
        <v>#DIV/0!</v>
      </c>
      <c r="H37" s="51" t="e">
        <f t="shared" si="5"/>
        <v>#DIV/0!</v>
      </c>
      <c r="J37" s="51" t="e">
        <f t="shared" si="6"/>
        <v>#DIV/0!</v>
      </c>
      <c r="K37" s="51" t="e">
        <f t="shared" si="6"/>
        <v>#DIV/0!</v>
      </c>
    </row>
    <row r="38" spans="1:11" ht="31.5" x14ac:dyDescent="0.25">
      <c r="A38" s="69" t="s">
        <v>30</v>
      </c>
      <c r="B38" s="70" t="str">
        <f>B91</f>
        <v>na</v>
      </c>
      <c r="C38" s="70" t="str">
        <f t="shared" si="5"/>
        <v>na</v>
      </c>
      <c r="D38" s="70" t="str">
        <f t="shared" si="5"/>
        <v>na</v>
      </c>
      <c r="E38" s="70" t="str">
        <f t="shared" si="5"/>
        <v>na</v>
      </c>
      <c r="F38" s="70" t="str">
        <f t="shared" si="5"/>
        <v>na</v>
      </c>
      <c r="G38" s="70" t="str">
        <f t="shared" si="5"/>
        <v>na</v>
      </c>
      <c r="H38" s="70" t="str">
        <f t="shared" si="5"/>
        <v>na</v>
      </c>
      <c r="J38" s="70" t="str">
        <f t="shared" si="6"/>
        <v>na</v>
      </c>
      <c r="K38" s="70" t="str">
        <f t="shared" si="6"/>
        <v>na</v>
      </c>
    </row>
    <row r="39" spans="1:11" x14ac:dyDescent="0.25">
      <c r="A39" s="76" t="s">
        <v>59</v>
      </c>
    </row>
    <row r="40" spans="1:11" hidden="1" x14ac:dyDescent="0.25">
      <c r="A40" s="76" t="str">
        <f>"·   Yes:  Values greater than 1 that have a less than a "&amp;Summary!B2*100&amp;"% chance that the real number is 1 are in the 'yes' group."</f>
        <v>·   Yes:  Values greater than 1 that have a less than a 3% chance that the real number is 1 are in the 'yes' group.</v>
      </c>
    </row>
    <row r="41" spans="1:11" hidden="1" x14ac:dyDescent="0.25">
      <c r="A41" s="90" t="str">
        <f>"·   Less than Expected:   Values less than 1.0  that have a less than "&amp;Summary!B2*100&amp;"% chance of being 1 are in the 'less than expected group.'"</f>
        <v>·   Less than Expected:   Values less than 1.0  that have a less than 3% chance of being 1 are in the 'less than expected group.'</v>
      </c>
      <c r="B41" s="90"/>
      <c r="C41" s="90"/>
      <c r="D41" s="90"/>
      <c r="E41" s="90"/>
      <c r="F41" s="90"/>
      <c r="G41" s="90"/>
      <c r="H41" s="90"/>
      <c r="I41" s="90"/>
      <c r="J41" s="90"/>
      <c r="K41" s="90"/>
    </row>
    <row r="42" spans="1:11" x14ac:dyDescent="0.25">
      <c r="A42" s="75"/>
    </row>
    <row r="43" spans="1:11" ht="45.6" customHeight="1" x14ac:dyDescent="0.25">
      <c r="A43" s="91" t="s">
        <v>60</v>
      </c>
      <c r="B43" s="91"/>
      <c r="C43" s="91"/>
      <c r="D43" s="91"/>
      <c r="E43" s="91"/>
      <c r="F43" s="91"/>
      <c r="G43" s="91"/>
      <c r="H43" s="91"/>
      <c r="I43" s="91"/>
      <c r="J43" s="91"/>
      <c r="K43" s="91"/>
    </row>
    <row r="44" spans="1:11" x14ac:dyDescent="0.25">
      <c r="A44" s="80"/>
      <c r="B44" s="80"/>
      <c r="C44" s="80"/>
      <c r="D44" s="80"/>
      <c r="E44" s="80"/>
      <c r="F44" s="80"/>
      <c r="G44" s="80"/>
      <c r="H44" s="80"/>
      <c r="I44" s="80"/>
      <c r="J44" s="80"/>
      <c r="K44" s="80"/>
    </row>
    <row r="45" spans="1:11" x14ac:dyDescent="0.25">
      <c r="A45" s="11" t="s">
        <v>0</v>
      </c>
      <c r="B45" s="4"/>
      <c r="C45" s="4"/>
      <c r="D45" s="4"/>
      <c r="E45" s="4"/>
      <c r="F45" s="4"/>
      <c r="G45" s="4"/>
      <c r="H45" s="4"/>
      <c r="I45" s="32"/>
      <c r="J45" s="29"/>
      <c r="K45" s="4"/>
    </row>
    <row r="46" spans="1:11" x14ac:dyDescent="0.25">
      <c r="A46" s="8">
        <v>2017</v>
      </c>
      <c r="B46" s="20" t="str">
        <f t="shared" ref="B46:K46" si="7">IFERROR(B3/$I3,"na")</f>
        <v>na</v>
      </c>
      <c r="C46" s="20" t="str">
        <f t="shared" si="7"/>
        <v>na</v>
      </c>
      <c r="D46" s="20" t="str">
        <f t="shared" si="7"/>
        <v>na</v>
      </c>
      <c r="E46" s="20" t="str">
        <f t="shared" si="7"/>
        <v>na</v>
      </c>
      <c r="F46" s="20" t="str">
        <f t="shared" si="7"/>
        <v>na</v>
      </c>
      <c r="G46" s="20" t="str">
        <f t="shared" si="7"/>
        <v>na</v>
      </c>
      <c r="H46" s="20" t="str">
        <f t="shared" si="7"/>
        <v>na</v>
      </c>
      <c r="I46" s="25" t="str">
        <f t="shared" si="7"/>
        <v>na</v>
      </c>
      <c r="J46" s="30" t="str">
        <f t="shared" si="7"/>
        <v>na</v>
      </c>
      <c r="K46" s="20" t="str">
        <f t="shared" si="7"/>
        <v>na</v>
      </c>
    </row>
    <row r="47" spans="1:11" x14ac:dyDescent="0.25">
      <c r="A47" s="8">
        <v>2018</v>
      </c>
      <c r="B47" s="20" t="str">
        <f t="shared" ref="B47:K47" si="8">IFERROR(B4/$I4,"na")</f>
        <v>na</v>
      </c>
      <c r="C47" s="20" t="str">
        <f t="shared" si="8"/>
        <v>na</v>
      </c>
      <c r="D47" s="20" t="str">
        <f t="shared" si="8"/>
        <v>na</v>
      </c>
      <c r="E47" s="20" t="str">
        <f t="shared" si="8"/>
        <v>na</v>
      </c>
      <c r="F47" s="20" t="str">
        <f t="shared" si="8"/>
        <v>na</v>
      </c>
      <c r="G47" s="20" t="str">
        <f t="shared" si="8"/>
        <v>na</v>
      </c>
      <c r="H47" s="20" t="str">
        <f t="shared" si="8"/>
        <v>na</v>
      </c>
      <c r="I47" s="25" t="str">
        <f t="shared" si="8"/>
        <v>na</v>
      </c>
      <c r="J47" s="30" t="str">
        <f t="shared" si="8"/>
        <v>na</v>
      </c>
      <c r="K47" s="20" t="str">
        <f t="shared" si="8"/>
        <v>na</v>
      </c>
    </row>
    <row r="48" spans="1:11" x14ac:dyDescent="0.25">
      <c r="A48" s="8">
        <v>2019</v>
      </c>
      <c r="B48" s="20" t="str">
        <f t="shared" ref="B48:K48" si="9">IFERROR(B5/$I5,"na")</f>
        <v>na</v>
      </c>
      <c r="C48" s="20" t="str">
        <f t="shared" si="9"/>
        <v>na</v>
      </c>
      <c r="D48" s="20" t="str">
        <f t="shared" si="9"/>
        <v>na</v>
      </c>
      <c r="E48" s="20" t="str">
        <f t="shared" si="9"/>
        <v>na</v>
      </c>
      <c r="F48" s="20" t="str">
        <f t="shared" si="9"/>
        <v>na</v>
      </c>
      <c r="G48" s="20" t="str">
        <f t="shared" si="9"/>
        <v>na</v>
      </c>
      <c r="H48" s="20" t="str">
        <f t="shared" si="9"/>
        <v>na</v>
      </c>
      <c r="I48" s="25" t="str">
        <f t="shared" si="9"/>
        <v>na</v>
      </c>
      <c r="J48" s="30" t="str">
        <f t="shared" si="9"/>
        <v>na</v>
      </c>
      <c r="K48" s="20" t="str">
        <f t="shared" si="9"/>
        <v>na</v>
      </c>
    </row>
    <row r="49" spans="1:14" x14ac:dyDescent="0.25">
      <c r="A49" s="8">
        <v>2020</v>
      </c>
      <c r="B49" s="2" t="str">
        <f t="shared" ref="B49:K49" si="10">IFERROR(B6/$I6,"na")</f>
        <v>na</v>
      </c>
      <c r="C49" s="2" t="str">
        <f t="shared" si="10"/>
        <v>na</v>
      </c>
      <c r="D49" s="2" t="str">
        <f t="shared" si="10"/>
        <v>na</v>
      </c>
      <c r="E49" s="2" t="str">
        <f t="shared" si="10"/>
        <v>na</v>
      </c>
      <c r="F49" s="2" t="str">
        <f t="shared" si="10"/>
        <v>na</v>
      </c>
      <c r="G49" s="2" t="str">
        <f t="shared" si="10"/>
        <v>na</v>
      </c>
      <c r="H49" s="2" t="str">
        <f t="shared" si="10"/>
        <v>na</v>
      </c>
      <c r="I49" s="26" t="str">
        <f t="shared" si="10"/>
        <v>na</v>
      </c>
      <c r="J49" s="33" t="str">
        <f t="shared" si="10"/>
        <v>na</v>
      </c>
      <c r="K49" s="2" t="str">
        <f t="shared" si="10"/>
        <v>na</v>
      </c>
    </row>
    <row r="50" spans="1:14" x14ac:dyDescent="0.25">
      <c r="A50" s="8">
        <v>2021</v>
      </c>
      <c r="B50" s="2" t="str">
        <f t="shared" ref="B50:K50" si="11">IFERROR(B7/$I7,"na")</f>
        <v>na</v>
      </c>
      <c r="C50" s="2" t="str">
        <f t="shared" si="11"/>
        <v>na</v>
      </c>
      <c r="D50" s="2" t="str">
        <f t="shared" si="11"/>
        <v>na</v>
      </c>
      <c r="E50" s="2" t="str">
        <f t="shared" si="11"/>
        <v>na</v>
      </c>
      <c r="F50" s="2" t="str">
        <f t="shared" si="11"/>
        <v>na</v>
      </c>
      <c r="G50" s="2" t="str">
        <f t="shared" si="11"/>
        <v>na</v>
      </c>
      <c r="H50" s="2" t="str">
        <f t="shared" si="11"/>
        <v>na</v>
      </c>
      <c r="I50" s="26" t="str">
        <f t="shared" si="11"/>
        <v>na</v>
      </c>
      <c r="J50" s="33" t="str">
        <f t="shared" si="11"/>
        <v>na</v>
      </c>
      <c r="K50" s="2" t="str">
        <f t="shared" si="11"/>
        <v>na</v>
      </c>
    </row>
    <row r="51" spans="1:14" x14ac:dyDescent="0.25">
      <c r="A51" s="8">
        <v>2022</v>
      </c>
      <c r="B51" s="2" t="str">
        <f t="shared" ref="B51:K51" si="12">IFERROR(B8/$I8,"na")</f>
        <v>na</v>
      </c>
      <c r="C51" s="2" t="str">
        <f t="shared" si="12"/>
        <v>na</v>
      </c>
      <c r="D51" s="2" t="str">
        <f t="shared" si="12"/>
        <v>na</v>
      </c>
      <c r="E51" s="2" t="str">
        <f t="shared" si="12"/>
        <v>na</v>
      </c>
      <c r="F51" s="2" t="str">
        <f t="shared" si="12"/>
        <v>na</v>
      </c>
      <c r="G51" s="2" t="str">
        <f t="shared" si="12"/>
        <v>na</v>
      </c>
      <c r="H51" s="2" t="str">
        <f t="shared" si="12"/>
        <v>na</v>
      </c>
      <c r="I51" s="26" t="str">
        <f t="shared" si="12"/>
        <v>na</v>
      </c>
      <c r="J51" s="33" t="str">
        <f t="shared" si="12"/>
        <v>na</v>
      </c>
      <c r="K51" s="2" t="str">
        <f t="shared" si="12"/>
        <v>na</v>
      </c>
    </row>
    <row r="52" spans="1:14" x14ac:dyDescent="0.25">
      <c r="A52" s="8">
        <v>2023</v>
      </c>
      <c r="B52" s="2" t="str">
        <f t="shared" ref="B52:K52" si="13">IFERROR(B9/$I9,"na")</f>
        <v>na</v>
      </c>
      <c r="C52" s="2" t="str">
        <f t="shared" si="13"/>
        <v>na</v>
      </c>
      <c r="D52" s="2" t="str">
        <f t="shared" si="13"/>
        <v>na</v>
      </c>
      <c r="E52" s="2" t="str">
        <f t="shared" si="13"/>
        <v>na</v>
      </c>
      <c r="F52" s="2" t="str">
        <f t="shared" si="13"/>
        <v>na</v>
      </c>
      <c r="G52" s="2" t="str">
        <f t="shared" si="13"/>
        <v>na</v>
      </c>
      <c r="H52" s="2" t="str">
        <f t="shared" si="13"/>
        <v>na</v>
      </c>
      <c r="I52" s="26" t="str">
        <f t="shared" si="13"/>
        <v>na</v>
      </c>
      <c r="J52" s="33" t="str">
        <f t="shared" si="13"/>
        <v>na</v>
      </c>
      <c r="K52" s="2" t="str">
        <f t="shared" si="13"/>
        <v>na</v>
      </c>
    </row>
    <row r="53" spans="1:14" x14ac:dyDescent="0.25">
      <c r="A53" s="8">
        <v>2024</v>
      </c>
      <c r="B53" s="2" t="str">
        <f t="shared" ref="B53:K53" si="14">IFERROR(B10/$I10,"na")</f>
        <v>na</v>
      </c>
      <c r="C53" s="2" t="str">
        <f t="shared" si="14"/>
        <v>na</v>
      </c>
      <c r="D53" s="2" t="str">
        <f t="shared" si="14"/>
        <v>na</v>
      </c>
      <c r="E53" s="2" t="str">
        <f t="shared" si="14"/>
        <v>na</v>
      </c>
      <c r="F53" s="2" t="str">
        <f t="shared" si="14"/>
        <v>na</v>
      </c>
      <c r="G53" s="2" t="str">
        <f t="shared" si="14"/>
        <v>na</v>
      </c>
      <c r="H53" s="2" t="str">
        <f t="shared" si="14"/>
        <v>na</v>
      </c>
      <c r="I53" s="26" t="str">
        <f t="shared" si="14"/>
        <v>na</v>
      </c>
      <c r="J53" s="33" t="str">
        <f t="shared" si="14"/>
        <v>na</v>
      </c>
      <c r="K53" s="2" t="str">
        <f t="shared" si="14"/>
        <v>na</v>
      </c>
    </row>
    <row r="54" spans="1:14" x14ac:dyDescent="0.25">
      <c r="A54" s="8">
        <v>2025</v>
      </c>
      <c r="B54" s="2" t="str">
        <f t="shared" ref="B54:K54" si="15">IFERROR(B11/$I11,"na")</f>
        <v>na</v>
      </c>
      <c r="C54" s="2" t="str">
        <f t="shared" si="15"/>
        <v>na</v>
      </c>
      <c r="D54" s="2" t="str">
        <f t="shared" si="15"/>
        <v>na</v>
      </c>
      <c r="E54" s="2" t="str">
        <f t="shared" si="15"/>
        <v>na</v>
      </c>
      <c r="F54" s="2" t="str">
        <f t="shared" si="15"/>
        <v>na</v>
      </c>
      <c r="G54" s="2" t="str">
        <f t="shared" si="15"/>
        <v>na</v>
      </c>
      <c r="H54" s="2" t="str">
        <f t="shared" si="15"/>
        <v>na</v>
      </c>
      <c r="I54" s="26" t="str">
        <f t="shared" si="15"/>
        <v>na</v>
      </c>
      <c r="J54" s="33" t="str">
        <f t="shared" si="15"/>
        <v>na</v>
      </c>
      <c r="K54" s="2" t="str">
        <f t="shared" si="15"/>
        <v>na</v>
      </c>
    </row>
    <row r="55" spans="1:14" x14ac:dyDescent="0.25">
      <c r="A55" s="8">
        <v>2026</v>
      </c>
      <c r="B55" s="2" t="str">
        <f t="shared" ref="B55:K55" si="16">IFERROR(B12/$I12,"na")</f>
        <v>na</v>
      </c>
      <c r="C55" s="2" t="str">
        <f t="shared" si="16"/>
        <v>na</v>
      </c>
      <c r="D55" s="2" t="str">
        <f t="shared" si="16"/>
        <v>na</v>
      </c>
      <c r="E55" s="2" t="str">
        <f t="shared" si="16"/>
        <v>na</v>
      </c>
      <c r="F55" s="2" t="str">
        <f t="shared" si="16"/>
        <v>na</v>
      </c>
      <c r="G55" s="2" t="str">
        <f t="shared" si="16"/>
        <v>na</v>
      </c>
      <c r="H55" s="2" t="str">
        <f t="shared" si="16"/>
        <v>na</v>
      </c>
      <c r="I55" s="26" t="str">
        <f t="shared" si="16"/>
        <v>na</v>
      </c>
      <c r="J55" s="33" t="str">
        <f t="shared" si="16"/>
        <v>na</v>
      </c>
      <c r="K55" s="2" t="str">
        <f t="shared" si="16"/>
        <v>na</v>
      </c>
    </row>
    <row r="56" spans="1:14" x14ac:dyDescent="0.25">
      <c r="A56" s="7" t="s">
        <v>23</v>
      </c>
      <c r="B56" s="2" t="str">
        <f t="shared" ref="B56:K56" si="17">IFERROR(B13/$I13,"na")</f>
        <v>na</v>
      </c>
      <c r="C56" s="2" t="str">
        <f t="shared" si="17"/>
        <v>na</v>
      </c>
      <c r="D56" s="2" t="str">
        <f t="shared" si="17"/>
        <v>na</v>
      </c>
      <c r="E56" s="2" t="str">
        <f t="shared" si="17"/>
        <v>na</v>
      </c>
      <c r="F56" s="2" t="str">
        <f t="shared" si="17"/>
        <v>na</v>
      </c>
      <c r="G56" s="2" t="str">
        <f t="shared" si="17"/>
        <v>na</v>
      </c>
      <c r="H56" s="2" t="str">
        <f t="shared" si="17"/>
        <v>na</v>
      </c>
      <c r="I56" s="26" t="str">
        <f t="shared" si="17"/>
        <v>na</v>
      </c>
      <c r="J56" s="33" t="str">
        <f t="shared" si="17"/>
        <v>na</v>
      </c>
      <c r="K56" s="2" t="str">
        <f t="shared" si="17"/>
        <v>na</v>
      </c>
    </row>
    <row r="58" spans="1:14" x14ac:dyDescent="0.25">
      <c r="A58"/>
    </row>
    <row r="60" spans="1:14" ht="31.5" x14ac:dyDescent="0.5">
      <c r="A60" s="49" t="s">
        <v>51</v>
      </c>
    </row>
    <row r="62" spans="1:14" x14ac:dyDescent="0.25">
      <c r="A62" t="s">
        <v>27</v>
      </c>
      <c r="C62">
        <f>E28</f>
        <v>2021</v>
      </c>
      <c r="I62"/>
    </row>
    <row r="63" spans="1:14" x14ac:dyDescent="0.25">
      <c r="A63" t="s">
        <v>26</v>
      </c>
      <c r="C63">
        <f>E29</f>
        <v>2024</v>
      </c>
      <c r="I63"/>
    </row>
    <row r="64" spans="1:14" ht="45.75" x14ac:dyDescent="0.3">
      <c r="A64" s="7"/>
      <c r="B64" s="12" t="str">
        <f t="shared" ref="B64:H64" si="18">B2</f>
        <v>American Indian</v>
      </c>
      <c r="C64" s="12" t="str">
        <f t="shared" si="18"/>
        <v>Asian</v>
      </c>
      <c r="D64" s="12" t="str">
        <f t="shared" si="18"/>
        <v>Black</v>
      </c>
      <c r="E64" s="12" t="str">
        <f t="shared" si="18"/>
        <v>Hispanic</v>
      </c>
      <c r="F64" s="12" t="str">
        <f t="shared" si="18"/>
        <v>Multi- racial</v>
      </c>
      <c r="G64" s="12" t="str">
        <f t="shared" si="18"/>
        <v>Pacific Islander</v>
      </c>
      <c r="H64" s="12" t="str">
        <f t="shared" si="18"/>
        <v>White</v>
      </c>
      <c r="I64" s="13" t="s">
        <v>42</v>
      </c>
      <c r="J64" s="12" t="str">
        <f>J2</f>
        <v>Economic Dis- advantage</v>
      </c>
      <c r="K64" s="12" t="str">
        <f>K2</f>
        <v>English Learner</v>
      </c>
      <c r="N64" s="17" t="s">
        <v>29</v>
      </c>
    </row>
    <row r="65" spans="1:15" x14ac:dyDescent="0.25">
      <c r="A65" s="7" t="s">
        <v>45</v>
      </c>
      <c r="B65" s="5">
        <f>SUMIFS(Science!B3:B12,Science!$W$124:$W$133,"&gt;="&amp;Science!$E$28,Science!$W$124:$W$133,"&lt;="&amp;Science!$E$29)</f>
        <v>0</v>
      </c>
      <c r="C65" s="5">
        <f>SUMIFS(Science!C3:C12,Science!$W$124:$W$133,"&gt;="&amp;Science!$E$28,Science!$W$124:$W$133,"&lt;="&amp;Science!$E$29)</f>
        <v>0</v>
      </c>
      <c r="D65" s="5">
        <f>SUMIFS(Science!D3:D12,Science!$W$124:$W$133,"&gt;="&amp;Science!$E$28,Science!$W$124:$W$133,"&lt;="&amp;Science!$E$29)</f>
        <v>0</v>
      </c>
      <c r="E65" s="5">
        <f>SUMIFS(Science!E3:E12,Science!$W$124:$W$133,"&gt;="&amp;Science!$E$28,Science!$W$124:$W$133,"&lt;="&amp;Science!$E$29)</f>
        <v>0</v>
      </c>
      <c r="F65" s="5">
        <f>SUMIFS(Science!F3:F12,Science!$W$124:$W$133,"&gt;="&amp;Science!$E$28,Science!$W$124:$W$133,"&lt;="&amp;Science!$E$29)</f>
        <v>0</v>
      </c>
      <c r="G65" s="5">
        <f>SUMIFS(Science!G3:G12,Science!$W$124:$W$133,"&gt;="&amp;Science!$E$28,Science!$W$124:$W$133,"&lt;="&amp;Science!$E$29)</f>
        <v>0</v>
      </c>
      <c r="H65" s="5">
        <f>SUMIFS(Science!H3:H12,Science!$W$124:$W$133,"&gt;="&amp;Science!$E$28,Science!$W$124:$W$133,"&lt;="&amp;Science!$E$29)</f>
        <v>0</v>
      </c>
      <c r="I65" s="5">
        <f>SUM(B65:H65)</f>
        <v>0</v>
      </c>
      <c r="J65" s="5">
        <f>SUMIFS(Science!J3:J12,Science!$W$124:$W$133,"&gt;="&amp;Science!$E$28,Science!$W$124:$W$133,"&lt;="&amp;Science!$E$29)</f>
        <v>0</v>
      </c>
      <c r="K65" s="5">
        <f>SUMIFS(Science!K3:K12,Science!$W$124:$W$133,"&gt;="&amp;Science!$E$28,Science!$W$124:$W$133,"&lt;="&amp;Science!$E$29)</f>
        <v>0</v>
      </c>
    </row>
    <row r="66" spans="1:15" x14ac:dyDescent="0.25">
      <c r="A66" s="7" t="s">
        <v>44</v>
      </c>
      <c r="B66" s="34" t="e">
        <f t="shared" ref="B66:H66" si="19">B65/$I$65</f>
        <v>#DIV/0!</v>
      </c>
      <c r="C66" s="34" t="e">
        <f t="shared" si="19"/>
        <v>#DIV/0!</v>
      </c>
      <c r="D66" s="34" t="e">
        <f t="shared" si="19"/>
        <v>#DIV/0!</v>
      </c>
      <c r="E66" s="34" t="e">
        <f t="shared" si="19"/>
        <v>#DIV/0!</v>
      </c>
      <c r="F66" s="34" t="e">
        <f t="shared" si="19"/>
        <v>#DIV/0!</v>
      </c>
      <c r="G66" s="34" t="e">
        <f t="shared" si="19"/>
        <v>#DIV/0!</v>
      </c>
      <c r="H66" s="34" t="e">
        <f t="shared" si="19"/>
        <v>#DIV/0!</v>
      </c>
      <c r="I66" s="48" t="e">
        <f>SUM(B66:H66)</f>
        <v>#DIV/0!</v>
      </c>
      <c r="J66" s="34" t="e">
        <f>J65/$I$65</f>
        <v>#DIV/0!</v>
      </c>
      <c r="K66" s="34" t="e">
        <f>K65/$I$65</f>
        <v>#DIV/0!</v>
      </c>
    </row>
    <row r="67" spans="1:15" ht="30" x14ac:dyDescent="0.25">
      <c r="A67" s="43"/>
      <c r="B67" s="44"/>
      <c r="C67" s="44"/>
      <c r="D67" s="44"/>
      <c r="E67" s="44"/>
      <c r="F67" s="44"/>
      <c r="G67" s="44"/>
      <c r="H67" s="44"/>
      <c r="I67" s="7" t="s">
        <v>66</v>
      </c>
      <c r="J67" s="44"/>
      <c r="K67" s="44"/>
    </row>
    <row r="68" spans="1:15" x14ac:dyDescent="0.25">
      <c r="A68" s="7" t="s">
        <v>45</v>
      </c>
      <c r="B68" s="47">
        <f>SUMIFS(Science!B15:B24,Science!$W$124:$W$133,"&gt;="&amp;Science!$E$28,Science!$W$124:$W$133,"&lt;="&amp;Science!$E$29)+B65</f>
        <v>0</v>
      </c>
      <c r="C68" s="47">
        <f>SUMIFS(Science!C15:C24,Science!$W$124:$W$133,"&gt;="&amp;Science!$E$28,Science!$W$124:$W$133,"&lt;="&amp;Science!$E$29)+C65</f>
        <v>0</v>
      </c>
      <c r="D68" s="47">
        <f>SUMIFS(Science!D15:D24,Science!$W$124:$W$133,"&gt;="&amp;Science!$E$28,Science!$W$124:$W$133,"&lt;="&amp;Science!$E$29)+D65</f>
        <v>0</v>
      </c>
      <c r="E68" s="47">
        <f>SUMIFS(Science!E15:E24,Science!$W$124:$W$133,"&gt;="&amp;Science!$E$28,Science!$W$124:$W$133,"&lt;="&amp;Science!$E$29)+E65</f>
        <v>0</v>
      </c>
      <c r="F68" s="47">
        <f>SUMIFS(Science!F15:F24,Science!$W$124:$W$133,"&gt;="&amp;Science!$E$28,Science!$W$124:$W$133,"&lt;="&amp;Science!$E$29)+F65</f>
        <v>0</v>
      </c>
      <c r="G68" s="47">
        <f>SUMIFS(Science!G15:G24,Science!$W$124:$W$133,"&gt;="&amp;Science!$E$28,Science!$W$124:$W$133,"&lt;="&amp;Science!$E$29)+G65</f>
        <v>0</v>
      </c>
      <c r="H68" s="47">
        <f>SUMIFS(Science!H15:H24,Science!$W$124:$W$133,"&gt;="&amp;Science!$E$28,Science!$W$124:$W$133,"&lt;="&amp;Science!$E$29)+H65</f>
        <v>0</v>
      </c>
      <c r="I68" s="5">
        <f>SUM(B68:H68)</f>
        <v>0</v>
      </c>
      <c r="J68" s="47">
        <f>SUMIFS(Science!J15:J24,Science!$W$124:$W$133,"&gt;="&amp;Science!$E$28,Science!$W$124:$W$133,"&lt;="&amp;Science!$E$29)+J65</f>
        <v>0</v>
      </c>
      <c r="K68" s="47">
        <f>SUMIFS(Science!K15:K24,Science!$W$124:$W$133,"&gt;="&amp;Science!$E$28,Science!$W$124:$W$133,"&lt;="&amp;Science!$E$29)+K65</f>
        <v>0</v>
      </c>
    </row>
    <row r="69" spans="1:15" x14ac:dyDescent="0.25">
      <c r="A69" s="7" t="s">
        <v>44</v>
      </c>
      <c r="B69" s="34" t="e">
        <f>B68/$I$68</f>
        <v>#DIV/0!</v>
      </c>
      <c r="C69" s="34" t="e">
        <f t="shared" ref="C69:K69" si="20">C68/$I$68</f>
        <v>#DIV/0!</v>
      </c>
      <c r="D69" s="34" t="e">
        <f t="shared" si="20"/>
        <v>#DIV/0!</v>
      </c>
      <c r="E69" s="34" t="e">
        <f t="shared" si="20"/>
        <v>#DIV/0!</v>
      </c>
      <c r="F69" s="34" t="e">
        <f t="shared" si="20"/>
        <v>#DIV/0!</v>
      </c>
      <c r="G69" s="34" t="e">
        <f t="shared" si="20"/>
        <v>#DIV/0!</v>
      </c>
      <c r="H69" s="34" t="e">
        <f t="shared" si="20"/>
        <v>#DIV/0!</v>
      </c>
      <c r="I69" s="34" t="e">
        <f t="shared" si="20"/>
        <v>#DIV/0!</v>
      </c>
      <c r="J69" s="34" t="e">
        <f t="shared" si="20"/>
        <v>#DIV/0!</v>
      </c>
      <c r="K69" s="34" t="e">
        <f t="shared" si="20"/>
        <v>#DIV/0!</v>
      </c>
    </row>
    <row r="70" spans="1:15" ht="30" x14ac:dyDescent="0.25">
      <c r="A70" s="43"/>
      <c r="B70" s="44"/>
      <c r="C70" s="44"/>
      <c r="D70" s="44"/>
      <c r="E70" s="44"/>
      <c r="F70" s="44"/>
      <c r="G70" s="44"/>
      <c r="H70" s="44"/>
      <c r="I70" s="7" t="s">
        <v>67</v>
      </c>
      <c r="J70" s="44"/>
      <c r="K70" s="44"/>
    </row>
    <row r="71" spans="1:15" x14ac:dyDescent="0.25">
      <c r="A71" s="7" t="s">
        <v>65</v>
      </c>
      <c r="B71" s="47">
        <f>B65+B68</f>
        <v>0</v>
      </c>
      <c r="C71" s="47">
        <f t="shared" ref="C71:K71" si="21">C65+C68</f>
        <v>0</v>
      </c>
      <c r="D71" s="47">
        <f t="shared" si="21"/>
        <v>0</v>
      </c>
      <c r="E71" s="47">
        <f t="shared" si="21"/>
        <v>0</v>
      </c>
      <c r="F71" s="47">
        <f t="shared" si="21"/>
        <v>0</v>
      </c>
      <c r="G71" s="47">
        <f t="shared" si="21"/>
        <v>0</v>
      </c>
      <c r="H71" s="47">
        <f t="shared" si="21"/>
        <v>0</v>
      </c>
      <c r="I71" s="5">
        <f>SUM(B71:H71)</f>
        <v>0</v>
      </c>
      <c r="J71" s="47">
        <f t="shared" si="21"/>
        <v>0</v>
      </c>
      <c r="K71" s="47">
        <f t="shared" si="21"/>
        <v>0</v>
      </c>
    </row>
    <row r="72" spans="1:15" x14ac:dyDescent="0.25">
      <c r="A72" s="7" t="s">
        <v>44</v>
      </c>
      <c r="B72" s="34" t="e">
        <f t="shared" ref="B72:H72" si="22">B71/$I$71</f>
        <v>#DIV/0!</v>
      </c>
      <c r="C72" s="34" t="e">
        <f t="shared" si="22"/>
        <v>#DIV/0!</v>
      </c>
      <c r="D72" s="34" t="e">
        <f t="shared" si="22"/>
        <v>#DIV/0!</v>
      </c>
      <c r="E72" s="34" t="e">
        <f t="shared" si="22"/>
        <v>#DIV/0!</v>
      </c>
      <c r="F72" s="34" t="e">
        <f t="shared" si="22"/>
        <v>#DIV/0!</v>
      </c>
      <c r="G72" s="34" t="e">
        <f t="shared" si="22"/>
        <v>#DIV/0!</v>
      </c>
      <c r="H72" s="34" t="e">
        <f t="shared" si="22"/>
        <v>#DIV/0!</v>
      </c>
      <c r="I72" s="48" t="e">
        <f>SUM(B72:H72)</f>
        <v>#DIV/0!</v>
      </c>
      <c r="J72" s="34" t="e">
        <f>J71/$I$71</f>
        <v>#DIV/0!</v>
      </c>
      <c r="K72" s="34" t="e">
        <f>K71/$I$71</f>
        <v>#DIV/0!</v>
      </c>
    </row>
    <row r="73" spans="1:15" x14ac:dyDescent="0.25">
      <c r="A73"/>
      <c r="I73"/>
    </row>
    <row r="74" spans="1:15" x14ac:dyDescent="0.25">
      <c r="J74" s="3"/>
      <c r="K74" s="3"/>
      <c r="N74" t="s">
        <v>11</v>
      </c>
      <c r="O74" t="s">
        <v>61</v>
      </c>
    </row>
    <row r="75" spans="1:15" hidden="1" x14ac:dyDescent="0.25">
      <c r="J75" s="3"/>
      <c r="K75" s="3"/>
      <c r="N75" t="s">
        <v>4</v>
      </c>
      <c r="O75" t="s">
        <v>62</v>
      </c>
    </row>
    <row r="76" spans="1:15" hidden="1" x14ac:dyDescent="0.25">
      <c r="A76" s="6" t="s">
        <v>46</v>
      </c>
      <c r="B76" s="58" t="e">
        <f>B66/B69</f>
        <v>#DIV/0!</v>
      </c>
      <c r="C76" s="58" t="e">
        <f t="shared" ref="C76:K76" si="23">C66/C69</f>
        <v>#DIV/0!</v>
      </c>
      <c r="D76" s="58" t="e">
        <f t="shared" si="23"/>
        <v>#DIV/0!</v>
      </c>
      <c r="E76" s="58" t="e">
        <f t="shared" si="23"/>
        <v>#DIV/0!</v>
      </c>
      <c r="F76" s="58" t="e">
        <f t="shared" si="23"/>
        <v>#DIV/0!</v>
      </c>
      <c r="G76" s="58" t="e">
        <f t="shared" si="23"/>
        <v>#DIV/0!</v>
      </c>
      <c r="H76" s="58" t="e">
        <f t="shared" si="23"/>
        <v>#DIV/0!</v>
      </c>
      <c r="I76" s="58"/>
      <c r="J76" s="58" t="e">
        <f t="shared" si="23"/>
        <v>#DIV/0!</v>
      </c>
      <c r="K76" s="58" t="e">
        <f t="shared" si="23"/>
        <v>#DIV/0!</v>
      </c>
      <c r="N76" t="s">
        <v>12</v>
      </c>
      <c r="O76" t="s">
        <v>63</v>
      </c>
    </row>
    <row r="77" spans="1:15" hidden="1" x14ac:dyDescent="0.25">
      <c r="A77" s="6" t="s">
        <v>6</v>
      </c>
      <c r="B77" s="59" t="e">
        <f t="shared" ref="B77:H77" si="24">LN(B76)</f>
        <v>#DIV/0!</v>
      </c>
      <c r="C77" s="59" t="e">
        <f t="shared" si="24"/>
        <v>#DIV/0!</v>
      </c>
      <c r="D77" s="59" t="e">
        <f t="shared" si="24"/>
        <v>#DIV/0!</v>
      </c>
      <c r="E77" s="59" t="e">
        <f t="shared" si="24"/>
        <v>#DIV/0!</v>
      </c>
      <c r="F77" s="59" t="e">
        <f t="shared" si="24"/>
        <v>#DIV/0!</v>
      </c>
      <c r="G77" s="59" t="e">
        <f t="shared" si="24"/>
        <v>#DIV/0!</v>
      </c>
      <c r="H77" s="59" t="e">
        <f t="shared" si="24"/>
        <v>#DIV/0!</v>
      </c>
      <c r="J77" s="59" t="e">
        <f t="shared" ref="J77:K77" si="25">LN(J76)</f>
        <v>#DIV/0!</v>
      </c>
      <c r="K77" s="59" t="e">
        <f t="shared" si="25"/>
        <v>#DIV/0!</v>
      </c>
      <c r="N77" t="s">
        <v>5</v>
      </c>
      <c r="O77" t="s">
        <v>64</v>
      </c>
    </row>
    <row r="78" spans="1:15" hidden="1" x14ac:dyDescent="0.25">
      <c r="A78" s="9" t="s">
        <v>7</v>
      </c>
      <c r="B78" s="64" t="e">
        <f t="shared" ref="B78:H78" si="26">1-B66</f>
        <v>#DIV/0!</v>
      </c>
      <c r="C78" s="64" t="e">
        <f t="shared" si="26"/>
        <v>#DIV/0!</v>
      </c>
      <c r="D78" s="64" t="e">
        <f t="shared" si="26"/>
        <v>#DIV/0!</v>
      </c>
      <c r="E78" s="64" t="e">
        <f t="shared" si="26"/>
        <v>#DIV/0!</v>
      </c>
      <c r="F78" s="64" t="e">
        <f t="shared" si="26"/>
        <v>#DIV/0!</v>
      </c>
      <c r="G78" s="64" t="e">
        <f t="shared" si="26"/>
        <v>#DIV/0!</v>
      </c>
      <c r="H78" s="64" t="e">
        <f t="shared" si="26"/>
        <v>#DIV/0!</v>
      </c>
      <c r="I78"/>
      <c r="J78" s="64" t="e">
        <f t="shared" ref="J78:K78" si="27">1-J66</f>
        <v>#DIV/0!</v>
      </c>
      <c r="K78" s="64" t="e">
        <f t="shared" si="27"/>
        <v>#DIV/0!</v>
      </c>
    </row>
    <row r="79" spans="1:15" hidden="1" x14ac:dyDescent="0.25">
      <c r="A79" s="6" t="s">
        <v>8</v>
      </c>
      <c r="B79" s="60" t="e">
        <f>B66*B65</f>
        <v>#DIV/0!</v>
      </c>
      <c r="C79" s="60" t="e">
        <f t="shared" ref="C79:K79" si="28">C66*C65</f>
        <v>#DIV/0!</v>
      </c>
      <c r="D79" s="60" t="e">
        <f t="shared" si="28"/>
        <v>#DIV/0!</v>
      </c>
      <c r="E79" s="60" t="e">
        <f t="shared" si="28"/>
        <v>#DIV/0!</v>
      </c>
      <c r="F79" s="60" t="e">
        <f t="shared" si="28"/>
        <v>#DIV/0!</v>
      </c>
      <c r="G79" s="60" t="e">
        <f t="shared" si="28"/>
        <v>#DIV/0!</v>
      </c>
      <c r="H79" s="60" t="e">
        <f t="shared" si="28"/>
        <v>#DIV/0!</v>
      </c>
      <c r="I79" s="60"/>
      <c r="J79" s="60" t="e">
        <f t="shared" si="28"/>
        <v>#DIV/0!</v>
      </c>
      <c r="K79" s="60" t="e">
        <f t="shared" si="28"/>
        <v>#DIV/0!</v>
      </c>
    </row>
    <row r="80" spans="1:15" hidden="1" x14ac:dyDescent="0.25">
      <c r="A80"/>
      <c r="B80" s="61"/>
      <c r="C80" s="62"/>
      <c r="D80" s="62"/>
      <c r="E80" s="62"/>
      <c r="F80" s="62"/>
      <c r="G80" s="62"/>
      <c r="H80" s="62"/>
      <c r="I80"/>
      <c r="J80" s="62"/>
      <c r="K80" s="62"/>
    </row>
    <row r="81" spans="1:19" hidden="1" x14ac:dyDescent="0.25">
      <c r="A81" s="19" t="s">
        <v>1</v>
      </c>
      <c r="B81" s="62"/>
      <c r="C81" s="62"/>
      <c r="D81" s="62"/>
      <c r="E81" s="62"/>
      <c r="F81" s="62"/>
      <c r="G81" s="62"/>
      <c r="H81" s="62"/>
      <c r="I81" s="56"/>
      <c r="J81" s="62"/>
      <c r="K81" s="62"/>
    </row>
    <row r="82" spans="1:19" hidden="1" x14ac:dyDescent="0.25">
      <c r="A82" s="6" t="s">
        <v>9</v>
      </c>
      <c r="B82" s="65" t="e">
        <f>1-B69</f>
        <v>#DIV/0!</v>
      </c>
      <c r="C82" s="65" t="e">
        <f t="shared" ref="C82:H82" si="29">1-C72</f>
        <v>#DIV/0!</v>
      </c>
      <c r="D82" s="65" t="e">
        <f t="shared" si="29"/>
        <v>#DIV/0!</v>
      </c>
      <c r="E82" s="65" t="e">
        <f t="shared" si="29"/>
        <v>#DIV/0!</v>
      </c>
      <c r="F82" s="65" t="e">
        <f t="shared" si="29"/>
        <v>#DIV/0!</v>
      </c>
      <c r="G82" s="65" t="e">
        <f t="shared" si="29"/>
        <v>#DIV/0!</v>
      </c>
      <c r="H82" s="65" t="e">
        <f t="shared" si="29"/>
        <v>#DIV/0!</v>
      </c>
      <c r="I82"/>
      <c r="J82" s="65" t="e">
        <f t="shared" ref="J82:K82" si="30">1-J72</f>
        <v>#DIV/0!</v>
      </c>
      <c r="K82" s="65" t="e">
        <f t="shared" si="30"/>
        <v>#DIV/0!</v>
      </c>
      <c r="L82" s="81"/>
      <c r="M82" s="81"/>
      <c r="N82" s="81"/>
      <c r="O82" s="81"/>
      <c r="P82" s="81"/>
      <c r="Q82" s="81"/>
      <c r="R82" s="81"/>
      <c r="S82" s="81"/>
    </row>
    <row r="83" spans="1:19" hidden="1" x14ac:dyDescent="0.25">
      <c r="A83" s="6" t="s">
        <v>10</v>
      </c>
      <c r="B83" s="22" t="e">
        <f>B68*B69</f>
        <v>#DIV/0!</v>
      </c>
      <c r="C83" s="22" t="e">
        <f t="shared" ref="C83:K83" si="31">C68*C69</f>
        <v>#DIV/0!</v>
      </c>
      <c r="D83" s="22" t="e">
        <f t="shared" si="31"/>
        <v>#DIV/0!</v>
      </c>
      <c r="E83" s="22" t="e">
        <f t="shared" si="31"/>
        <v>#DIV/0!</v>
      </c>
      <c r="F83" s="22" t="e">
        <f t="shared" si="31"/>
        <v>#DIV/0!</v>
      </c>
      <c r="G83" s="22" t="e">
        <f t="shared" si="31"/>
        <v>#DIV/0!</v>
      </c>
      <c r="H83" s="22" t="e">
        <f t="shared" si="31"/>
        <v>#DIV/0!</v>
      </c>
      <c r="I83" s="22"/>
      <c r="J83" s="22" t="e">
        <f t="shared" si="31"/>
        <v>#DIV/0!</v>
      </c>
      <c r="K83" s="22" t="e">
        <f t="shared" si="31"/>
        <v>#DIV/0!</v>
      </c>
      <c r="L83" s="82"/>
      <c r="M83" s="82"/>
      <c r="N83" s="82"/>
      <c r="O83" s="82"/>
      <c r="P83" s="82"/>
      <c r="Q83" s="82"/>
      <c r="R83" s="82"/>
      <c r="S83" s="82"/>
    </row>
    <row r="84" spans="1:19" hidden="1" x14ac:dyDescent="0.25">
      <c r="A84" s="19" t="s">
        <v>32</v>
      </c>
      <c r="B84" s="62"/>
      <c r="C84" s="63"/>
      <c r="D84" s="63"/>
      <c r="E84" s="63"/>
      <c r="F84" s="63"/>
      <c r="G84" s="63"/>
      <c r="H84" s="63"/>
      <c r="I84" s="56"/>
      <c r="J84" s="63"/>
      <c r="K84" s="63"/>
      <c r="L84" s="83"/>
      <c r="M84" s="83"/>
      <c r="N84" s="83"/>
      <c r="O84" s="83"/>
      <c r="P84" s="83"/>
      <c r="Q84" s="83"/>
      <c r="R84" s="83"/>
      <c r="S84" s="83"/>
    </row>
    <row r="85" spans="1:19" hidden="1" x14ac:dyDescent="0.25">
      <c r="A85" s="6" t="s">
        <v>3</v>
      </c>
      <c r="B85" s="59" t="e">
        <f>Summary!$B$3*SQRT((B78/B79)+(B82/B83))</f>
        <v>#DIV/0!</v>
      </c>
      <c r="C85" s="59" t="e">
        <f>Summary!$B$3*SQRT((C78/C79)+(C82/C83))</f>
        <v>#DIV/0!</v>
      </c>
      <c r="D85" s="59" t="e">
        <f>Summary!$B$3*SQRT((D78/D79)+(D82/D83))</f>
        <v>#DIV/0!</v>
      </c>
      <c r="E85" s="59" t="e">
        <f>Summary!$B$3*SQRT((E78/E79)+(E82/E83))</f>
        <v>#DIV/0!</v>
      </c>
      <c r="F85" s="59" t="e">
        <f>Summary!$B$3*SQRT((F78/F79)+(F82/F83))</f>
        <v>#DIV/0!</v>
      </c>
      <c r="G85" s="59" t="e">
        <f>Summary!$B$3*SQRT((G78/G79)+(G82/G83))</f>
        <v>#DIV/0!</v>
      </c>
      <c r="H85" s="59" t="e">
        <f>Summary!$B$3*SQRT((H78/H79)+(H82/H83))</f>
        <v>#DIV/0!</v>
      </c>
      <c r="J85" s="59" t="e">
        <f>Summary!$B$3*SQRT((J78/J79)+(J82/J83))</f>
        <v>#DIV/0!</v>
      </c>
      <c r="K85" s="59" t="e">
        <f>Summary!$B$3*SQRT((K78/K79)+(K82/K83))</f>
        <v>#DIV/0!</v>
      </c>
      <c r="L85" s="84"/>
      <c r="M85" s="84"/>
      <c r="N85" s="84"/>
      <c r="O85" s="84"/>
      <c r="P85" s="84"/>
      <c r="Q85" s="84"/>
      <c r="R85" s="84"/>
      <c r="S85" s="84"/>
    </row>
    <row r="86" spans="1:19" hidden="1" x14ac:dyDescent="0.25">
      <c r="A86" s="6" t="s">
        <v>14</v>
      </c>
      <c r="B86" s="59" t="e">
        <f t="shared" ref="B86:H86" si="32">B77-B85</f>
        <v>#DIV/0!</v>
      </c>
      <c r="C86" s="59" t="e">
        <f t="shared" si="32"/>
        <v>#DIV/0!</v>
      </c>
      <c r="D86" s="59" t="e">
        <f t="shared" si="32"/>
        <v>#DIV/0!</v>
      </c>
      <c r="E86" s="59" t="e">
        <f t="shared" si="32"/>
        <v>#DIV/0!</v>
      </c>
      <c r="F86" s="59" t="e">
        <f t="shared" si="32"/>
        <v>#DIV/0!</v>
      </c>
      <c r="G86" s="59" t="e">
        <f t="shared" si="32"/>
        <v>#DIV/0!</v>
      </c>
      <c r="H86" s="59" t="e">
        <f t="shared" si="32"/>
        <v>#DIV/0!</v>
      </c>
      <c r="J86" s="59" t="e">
        <f t="shared" ref="J86:K86" si="33">J77-J85</f>
        <v>#DIV/0!</v>
      </c>
      <c r="K86" s="59" t="e">
        <f t="shared" si="33"/>
        <v>#DIV/0!</v>
      </c>
      <c r="L86" s="81"/>
      <c r="M86" s="81"/>
      <c r="N86" s="81"/>
      <c r="O86" s="81"/>
      <c r="P86" s="81"/>
      <c r="Q86" s="81"/>
      <c r="R86" s="81"/>
      <c r="S86" s="81"/>
    </row>
    <row r="87" spans="1:19" hidden="1" x14ac:dyDescent="0.25">
      <c r="A87" s="6" t="s">
        <v>13</v>
      </c>
      <c r="B87" s="59" t="e">
        <f t="shared" ref="B87:H87" si="34">B77+B85</f>
        <v>#DIV/0!</v>
      </c>
      <c r="C87" s="59" t="e">
        <f t="shared" si="34"/>
        <v>#DIV/0!</v>
      </c>
      <c r="D87" s="59" t="e">
        <f t="shared" si="34"/>
        <v>#DIV/0!</v>
      </c>
      <c r="E87" s="59" t="e">
        <f t="shared" si="34"/>
        <v>#DIV/0!</v>
      </c>
      <c r="F87" s="59" t="e">
        <f t="shared" si="34"/>
        <v>#DIV/0!</v>
      </c>
      <c r="G87" s="59" t="e">
        <f t="shared" si="34"/>
        <v>#DIV/0!</v>
      </c>
      <c r="H87" s="59" t="e">
        <f t="shared" si="34"/>
        <v>#DIV/0!</v>
      </c>
      <c r="J87" s="59" t="e">
        <f t="shared" ref="J87:K87" si="35">J77+J85</f>
        <v>#DIV/0!</v>
      </c>
      <c r="K87" s="59" t="e">
        <f t="shared" si="35"/>
        <v>#DIV/0!</v>
      </c>
      <c r="L87" s="85"/>
      <c r="M87" s="85"/>
      <c r="N87" s="85"/>
      <c r="O87" s="85"/>
      <c r="P87" s="85"/>
      <c r="Q87" s="85"/>
      <c r="R87" s="85"/>
      <c r="S87" s="85"/>
    </row>
    <row r="88" spans="1:19" hidden="1" x14ac:dyDescent="0.25">
      <c r="A88" s="37" t="s">
        <v>37</v>
      </c>
      <c r="B88" s="59"/>
      <c r="C88" s="59"/>
      <c r="D88" s="59"/>
      <c r="E88" s="59"/>
      <c r="F88" s="59"/>
      <c r="G88" s="59"/>
      <c r="H88" s="59"/>
      <c r="I88"/>
      <c r="J88" s="59"/>
      <c r="K88" s="59"/>
      <c r="L88" s="81"/>
      <c r="M88" s="81"/>
      <c r="N88" s="81"/>
      <c r="O88" s="81"/>
      <c r="P88" s="81"/>
      <c r="Q88" s="81"/>
      <c r="R88" s="81"/>
      <c r="S88" s="81"/>
    </row>
    <row r="89" spans="1:19" hidden="1" x14ac:dyDescent="0.25">
      <c r="A89" s="36" t="s">
        <v>35</v>
      </c>
      <c r="B89" s="57" t="e">
        <f t="shared" ref="B89:H90" si="36">EXP(B86)</f>
        <v>#DIV/0!</v>
      </c>
      <c r="C89" s="57" t="e">
        <f t="shared" si="36"/>
        <v>#DIV/0!</v>
      </c>
      <c r="D89" s="57" t="e">
        <f t="shared" si="36"/>
        <v>#DIV/0!</v>
      </c>
      <c r="E89" s="57" t="e">
        <f t="shared" si="36"/>
        <v>#DIV/0!</v>
      </c>
      <c r="F89" s="57" t="e">
        <f t="shared" si="36"/>
        <v>#DIV/0!</v>
      </c>
      <c r="G89" s="57" t="e">
        <f t="shared" si="36"/>
        <v>#DIV/0!</v>
      </c>
      <c r="H89" s="57" t="e">
        <f t="shared" si="36"/>
        <v>#DIV/0!</v>
      </c>
      <c r="J89" s="57" t="e">
        <f t="shared" ref="J89:K90" si="37">EXP(J86)</f>
        <v>#DIV/0!</v>
      </c>
      <c r="K89" s="57" t="e">
        <f t="shared" si="37"/>
        <v>#DIV/0!</v>
      </c>
    </row>
    <row r="90" spans="1:19" hidden="1" x14ac:dyDescent="0.25">
      <c r="A90" s="36" t="s">
        <v>36</v>
      </c>
      <c r="B90" s="51" t="e">
        <f t="shared" si="36"/>
        <v>#DIV/0!</v>
      </c>
      <c r="C90" s="51" t="e">
        <f t="shared" si="36"/>
        <v>#DIV/0!</v>
      </c>
      <c r="D90" s="51" t="e">
        <f t="shared" si="36"/>
        <v>#DIV/0!</v>
      </c>
      <c r="E90" s="51" t="e">
        <f t="shared" si="36"/>
        <v>#DIV/0!</v>
      </c>
      <c r="F90" s="51" t="e">
        <f t="shared" si="36"/>
        <v>#DIV/0!</v>
      </c>
      <c r="G90" s="51" t="e">
        <f t="shared" si="36"/>
        <v>#DIV/0!</v>
      </c>
      <c r="H90" s="51" t="e">
        <f t="shared" si="36"/>
        <v>#DIV/0!</v>
      </c>
      <c r="J90" s="51" t="e">
        <f t="shared" si="37"/>
        <v>#DIV/0!</v>
      </c>
      <c r="K90" s="51" t="e">
        <f t="shared" si="37"/>
        <v>#DIV/0!</v>
      </c>
      <c r="L90" s="81"/>
      <c r="M90" s="81"/>
      <c r="N90" s="81"/>
      <c r="O90" s="81"/>
      <c r="P90" s="81"/>
      <c r="Q90" s="81"/>
      <c r="R90" s="81"/>
      <c r="S90" s="81"/>
    </row>
    <row r="91" spans="1:19" hidden="1" x14ac:dyDescent="0.25">
      <c r="A91" s="6" t="s">
        <v>30</v>
      </c>
      <c r="B91" s="70" t="str">
        <f t="shared" ref="B91:H91" si="38">IFERROR(IF(B89&gt;1,"Yes",IF(B90&lt;1,"Less than expected","Expected")),"na")</f>
        <v>na</v>
      </c>
      <c r="C91" s="70" t="str">
        <f t="shared" si="38"/>
        <v>na</v>
      </c>
      <c r="D91" s="70" t="str">
        <f t="shared" si="38"/>
        <v>na</v>
      </c>
      <c r="E91" s="70" t="str">
        <f t="shared" si="38"/>
        <v>na</v>
      </c>
      <c r="F91" s="70" t="str">
        <f t="shared" si="38"/>
        <v>na</v>
      </c>
      <c r="G91" s="70" t="str">
        <f t="shared" si="38"/>
        <v>na</v>
      </c>
      <c r="H91" s="70" t="str">
        <f t="shared" si="38"/>
        <v>na</v>
      </c>
      <c r="I91" s="36"/>
      <c r="J91" s="70" t="str">
        <f t="shared" ref="J91:K91" si="39">IFERROR(IF(J89&gt;1,"Yes",IF(J90&lt;1,"Less than expected","Expected")),"na")</f>
        <v>na</v>
      </c>
      <c r="K91" s="70" t="str">
        <f t="shared" si="39"/>
        <v>na</v>
      </c>
    </row>
    <row r="92" spans="1:19" hidden="1" x14ac:dyDescent="0.25">
      <c r="A92"/>
      <c r="I92"/>
    </row>
    <row r="100" spans="1:16" hidden="1" x14ac:dyDescent="0.25">
      <c r="A100" s="1" t="s">
        <v>38</v>
      </c>
      <c r="B100" t="str">
        <f t="shared" ref="B100:H100" si="40">IF(COUNT(B3:B12)&gt;0,COUNT(B3:B12),"")</f>
        <v/>
      </c>
      <c r="C100" t="str">
        <f t="shared" si="40"/>
        <v/>
      </c>
      <c r="D100" t="str">
        <f t="shared" si="40"/>
        <v/>
      </c>
      <c r="E100" t="str">
        <f t="shared" si="40"/>
        <v/>
      </c>
      <c r="F100" t="str">
        <f t="shared" si="40"/>
        <v/>
      </c>
      <c r="G100" t="str">
        <f t="shared" si="40"/>
        <v/>
      </c>
      <c r="H100" t="str">
        <f t="shared" si="40"/>
        <v/>
      </c>
      <c r="I100"/>
      <c r="J100" t="str">
        <f>IF(COUNT(J3:J12)&gt;0,COUNT(J3:J12),"")</f>
        <v/>
      </c>
      <c r="K100" t="str">
        <f>IF(COUNT(K3:K12)&gt;0,COUNT(K3:K12),"")</f>
        <v/>
      </c>
      <c r="N100">
        <f>MIN(I100:K100,B100:H100)</f>
        <v>0</v>
      </c>
      <c r="O100">
        <f>MAX(I100:K100,B100:H100)</f>
        <v>0</v>
      </c>
      <c r="P100">
        <f>O100-N100</f>
        <v>0</v>
      </c>
    </row>
    <row r="101" spans="1:16" hidden="1" x14ac:dyDescent="0.25">
      <c r="A101" s="1" t="s">
        <v>56</v>
      </c>
      <c r="B101" t="str">
        <f t="shared" ref="B101:H101" si="41">IF(COUNT(B15:B24)&gt;0,COUNT(B15:B24),"")</f>
        <v/>
      </c>
      <c r="C101" t="str">
        <f t="shared" si="41"/>
        <v/>
      </c>
      <c r="D101" t="str">
        <f t="shared" si="41"/>
        <v/>
      </c>
      <c r="E101" t="str">
        <f t="shared" si="41"/>
        <v/>
      </c>
      <c r="F101" t="str">
        <f t="shared" si="41"/>
        <v/>
      </c>
      <c r="G101" t="str">
        <f t="shared" si="41"/>
        <v/>
      </c>
      <c r="H101" t="str">
        <f t="shared" si="41"/>
        <v/>
      </c>
      <c r="J101" t="str">
        <f>IF(COUNT(J15:J24)&gt;0,COUNT(J15:J24),"")</f>
        <v/>
      </c>
      <c r="K101" t="str">
        <f>IF(COUNT(K15:K24)&gt;0,COUNT(K15:K24),"")</f>
        <v/>
      </c>
      <c r="N101">
        <f>MIN(I101:K101,B101:H101)</f>
        <v>0</v>
      </c>
      <c r="O101">
        <f>MAX(I101:K101,B101:H101)</f>
        <v>0</v>
      </c>
      <c r="P101">
        <f>O101-N101</f>
        <v>0</v>
      </c>
    </row>
    <row r="102" spans="1:16" x14ac:dyDescent="0.25">
      <c r="P102">
        <f>MAX(P100:P101)</f>
        <v>0</v>
      </c>
    </row>
    <row r="123" spans="22:26" x14ac:dyDescent="0.25">
      <c r="V123">
        <f>MAX(MIN(Z124:Z133)-1,0)</f>
        <v>0</v>
      </c>
      <c r="W123">
        <f ca="1">MAX(X124:X203)-MIN(X124:X203)+1</f>
        <v>10</v>
      </c>
    </row>
    <row r="124" spans="22:26" x14ac:dyDescent="0.25">
      <c r="W124">
        <v>2017</v>
      </c>
      <c r="X124">
        <f t="array" aca="1" ref="X124" ca="1">IF(W124&lt;&gt;"",CELL("row",W124),"")</f>
        <v>124</v>
      </c>
      <c r="Y124">
        <v>1</v>
      </c>
      <c r="Z124">
        <f>IF(W124="","",Y124)</f>
        <v>1</v>
      </c>
    </row>
    <row r="125" spans="22:26" x14ac:dyDescent="0.25">
      <c r="W125">
        <v>2018</v>
      </c>
      <c r="X125">
        <f t="array" aca="1" ref="X125" ca="1">IF(W125&lt;&gt;"",CELL("row",W125),"")</f>
        <v>125</v>
      </c>
      <c r="Y125">
        <v>2</v>
      </c>
      <c r="Z125">
        <f t="shared" ref="Z125:Z129" si="42">IF(W125="","",Y125)</f>
        <v>2</v>
      </c>
    </row>
    <row r="126" spans="22:26" x14ac:dyDescent="0.25">
      <c r="W126">
        <v>2019</v>
      </c>
      <c r="X126">
        <f t="array" aca="1" ref="X126" ca="1">IF(W126&lt;&gt;"",CELL("row",W126),"")</f>
        <v>126</v>
      </c>
      <c r="Y126">
        <v>3</v>
      </c>
      <c r="Z126">
        <f t="shared" si="42"/>
        <v>3</v>
      </c>
    </row>
    <row r="127" spans="22:26" x14ac:dyDescent="0.25">
      <c r="W127">
        <v>2020</v>
      </c>
      <c r="X127">
        <f t="array" aca="1" ref="X127" ca="1">IF(W127&lt;&gt;"",CELL("row",W127),"")</f>
        <v>127</v>
      </c>
      <c r="Y127">
        <v>4</v>
      </c>
      <c r="Z127">
        <f t="shared" si="42"/>
        <v>4</v>
      </c>
    </row>
    <row r="128" spans="22:26" x14ac:dyDescent="0.25">
      <c r="W128">
        <v>2021</v>
      </c>
      <c r="X128">
        <f t="array" aca="1" ref="X128" ca="1">IF(W128&lt;&gt;"",CELL("row",W128),"")</f>
        <v>128</v>
      </c>
      <c r="Y128">
        <v>5</v>
      </c>
      <c r="Z128">
        <f t="shared" si="42"/>
        <v>5</v>
      </c>
    </row>
    <row r="129" spans="23:26" x14ac:dyDescent="0.25">
      <c r="W129">
        <v>2022</v>
      </c>
      <c r="X129">
        <f t="array" aca="1" ref="X129" ca="1">IF(W129&lt;&gt;"",CELL("row",W129),"")</f>
        <v>129</v>
      </c>
      <c r="Y129">
        <v>6</v>
      </c>
      <c r="Z129">
        <f t="shared" si="42"/>
        <v>6</v>
      </c>
    </row>
    <row r="130" spans="23:26" x14ac:dyDescent="0.25">
      <c r="W130">
        <v>2023</v>
      </c>
      <c r="X130">
        <f t="array" aca="1" ref="X130" ca="1">IF(W130&lt;&gt;"",CELL("row",W130),"")</f>
        <v>130</v>
      </c>
      <c r="Y130">
        <v>6</v>
      </c>
      <c r="Z130">
        <f t="shared" ref="Z130:Z133" si="43">IF(W130="","",Y130)</f>
        <v>6</v>
      </c>
    </row>
    <row r="131" spans="23:26" x14ac:dyDescent="0.25">
      <c r="W131">
        <v>2024</v>
      </c>
      <c r="X131">
        <f t="array" aca="1" ref="X131" ca="1">IF(W131&lt;&gt;"",CELL("row",W131),"")</f>
        <v>131</v>
      </c>
      <c r="Y131">
        <v>6</v>
      </c>
      <c r="Z131">
        <f t="shared" si="43"/>
        <v>6</v>
      </c>
    </row>
    <row r="132" spans="23:26" x14ac:dyDescent="0.25">
      <c r="W132">
        <v>2025</v>
      </c>
      <c r="X132">
        <f t="array" aca="1" ref="X132" ca="1">IF(W132&lt;&gt;"",CELL("row",W132),"")</f>
        <v>132</v>
      </c>
      <c r="Y132">
        <v>6</v>
      </c>
      <c r="Z132">
        <f t="shared" si="43"/>
        <v>6</v>
      </c>
    </row>
    <row r="133" spans="23:26" x14ac:dyDescent="0.25">
      <c r="W133">
        <v>2026</v>
      </c>
      <c r="X133">
        <f t="array" aca="1" ref="X133" ca="1">IF(W133&lt;&gt;"",CELL("row",W133),"")</f>
        <v>133</v>
      </c>
      <c r="Y133">
        <v>6</v>
      </c>
      <c r="Z133">
        <f t="shared" si="43"/>
        <v>6</v>
      </c>
    </row>
  </sheetData>
  <mergeCells count="2">
    <mergeCell ref="A43:K43"/>
    <mergeCell ref="A41:K41"/>
  </mergeCells>
  <conditionalFormatting sqref="A77:H77 J77:K77 A85:H87 J85:K87 B88:K88 A89:H90 J89:K90">
    <cfRule type="containsErrors" dxfId="55" priority="54">
      <formula>ISERROR(A77)</formula>
    </cfRule>
  </conditionalFormatting>
  <conditionalFormatting sqref="A76:K76">
    <cfRule type="containsErrors" dxfId="54" priority="2">
      <formula>ISERROR(A76)</formula>
    </cfRule>
  </conditionalFormatting>
  <conditionalFormatting sqref="B36:H37">
    <cfRule type="containsErrors" dxfId="53" priority="41">
      <formula>ISERROR(B36)</formula>
    </cfRule>
  </conditionalFormatting>
  <conditionalFormatting sqref="B38:H38">
    <cfRule type="containsText" dxfId="52" priority="37" operator="containsText" text="na">
      <formula>NOT(ISERROR(SEARCH("na",B38)))</formula>
    </cfRule>
    <cfRule type="cellIs" dxfId="51" priority="38" operator="equal">
      <formula>"Expected"</formula>
    </cfRule>
    <cfRule type="cellIs" dxfId="50" priority="39" operator="equal">
      <formula>"Less than expected"</formula>
    </cfRule>
    <cfRule type="cellIs" dxfId="49" priority="40" operator="equal">
      <formula>"Yes"</formula>
    </cfRule>
  </conditionalFormatting>
  <conditionalFormatting sqref="B68:H68 J68:K68 B69:K69">
    <cfRule type="cellIs" dxfId="48" priority="1" operator="equal">
      <formula>0</formula>
    </cfRule>
  </conditionalFormatting>
  <conditionalFormatting sqref="B71:H71 J71:K71 B72:K72">
    <cfRule type="cellIs" dxfId="47" priority="48" operator="equal">
      <formula>0</formula>
    </cfRule>
  </conditionalFormatting>
  <conditionalFormatting sqref="B26:K26">
    <cfRule type="expression" dxfId="46" priority="69">
      <formula>$P$102&gt;0</formula>
    </cfRule>
  </conditionalFormatting>
  <conditionalFormatting sqref="B34:K34">
    <cfRule type="containsErrors" dxfId="45" priority="31">
      <formula>ISERROR(B34)</formula>
    </cfRule>
  </conditionalFormatting>
  <conditionalFormatting sqref="B78:K79 B82:K83">
    <cfRule type="cellIs" dxfId="44" priority="49" operator="equal">
      <formula>1</formula>
    </cfRule>
    <cfRule type="cellIs" dxfId="43" priority="50" operator="equal">
      <formula>0</formula>
    </cfRule>
  </conditionalFormatting>
  <conditionalFormatting sqref="B91:K91">
    <cfRule type="containsText" dxfId="42" priority="47" operator="containsText" text="na">
      <formula>NOT(ISERROR(SEARCH("na",B91)))</formula>
    </cfRule>
    <cfRule type="cellIs" dxfId="41" priority="51" operator="equal">
      <formula>"Expected"</formula>
    </cfRule>
    <cfRule type="cellIs" dxfId="40" priority="52" operator="equal">
      <formula>"Less than expected"</formula>
    </cfRule>
    <cfRule type="cellIs" dxfId="39" priority="53" operator="equal">
      <formula>"Yes"</formula>
    </cfRule>
  </conditionalFormatting>
  <conditionalFormatting sqref="I3:I12">
    <cfRule type="cellIs" dxfId="38" priority="57" operator="equal">
      <formula>0</formula>
    </cfRule>
  </conditionalFormatting>
  <conditionalFormatting sqref="I15:I24">
    <cfRule type="cellIs" dxfId="37" priority="56" operator="equal">
      <formula>0</formula>
    </cfRule>
  </conditionalFormatting>
  <conditionalFormatting sqref="J36:K37">
    <cfRule type="containsErrors" dxfId="36" priority="36">
      <formula>ISERROR(J36)</formula>
    </cfRule>
  </conditionalFormatting>
  <conditionalFormatting sqref="J38:K38">
    <cfRule type="containsText" dxfId="35" priority="32" operator="containsText" text="na">
      <formula>NOT(ISERROR(SEARCH("na",J38)))</formula>
    </cfRule>
    <cfRule type="cellIs" dxfId="34" priority="33" operator="equal">
      <formula>"Expected"</formula>
    </cfRule>
    <cfRule type="cellIs" dxfId="33" priority="34" operator="equal">
      <formula>"Less than expected"</formula>
    </cfRule>
    <cfRule type="cellIs" dxfId="32" priority="35" operator="equal">
      <formula>"Yes"</formula>
    </cfRule>
  </conditionalFormatting>
  <dataValidations count="2">
    <dataValidation type="list" allowBlank="1" showInputMessage="1" showErrorMessage="1" sqref="E28:E29" xr:uid="{00000000-0002-0000-0300-000000000000}">
      <formula1>yrlist</formula1>
    </dataValidation>
    <dataValidation type="whole" allowBlank="1" showInputMessage="1" showErrorMessage="1" error="The total number of assessment participants must be less than or equal to the sum of the students in the ethnic subgroups." sqref="I3:I12 I15:I24" xr:uid="{00000000-0002-0000-0300-000001000000}">
      <formula1>0</formula1>
      <formula2>#REF!</formula2>
    </dataValidation>
  </dataValidations>
  <pageMargins left="0.7" right="0.7" top="0.75" bottom="0.75" header="0.3" footer="0.3"/>
  <pageSetup orientation="portrait" horizontalDpi="360" verticalDpi="36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L15"/>
  <sheetViews>
    <sheetView zoomScaleNormal="100" workbookViewId="0"/>
  </sheetViews>
  <sheetFormatPr defaultColWidth="8.7109375" defaultRowHeight="15" x14ac:dyDescent="0.25"/>
  <cols>
    <col min="1" max="1" width="23.140625" customWidth="1"/>
    <col min="2" max="9" width="12.5703125" customWidth="1"/>
    <col min="10" max="10" width="12.5703125" hidden="1" customWidth="1"/>
    <col min="11" max="12" width="12.5703125" customWidth="1"/>
  </cols>
  <sheetData>
    <row r="1" spans="1:12" ht="31.5" x14ac:dyDescent="0.5">
      <c r="A1" s="49" t="s">
        <v>49</v>
      </c>
      <c r="B1" s="49"/>
    </row>
    <row r="2" spans="1:12" x14ac:dyDescent="0.25">
      <c r="A2" s="6" t="s">
        <v>2</v>
      </c>
      <c r="B2" s="77">
        <v>0.03</v>
      </c>
    </row>
    <row r="3" spans="1:12" x14ac:dyDescent="0.25">
      <c r="A3" s="9" t="s">
        <v>31</v>
      </c>
      <c r="B3" s="58">
        <f>_xlfn.NORM.S.INV(1-B2/2)</f>
        <v>2.1700903775845601</v>
      </c>
      <c r="D3" s="3"/>
      <c r="E3" s="3"/>
      <c r="F3" s="3"/>
      <c r="G3" s="3"/>
      <c r="H3" s="3"/>
      <c r="I3" s="3"/>
    </row>
    <row r="4" spans="1:12" x14ac:dyDescent="0.25">
      <c r="A4" s="86"/>
      <c r="B4" s="86"/>
      <c r="C4" s="3"/>
      <c r="D4" s="3"/>
      <c r="E4" s="3"/>
      <c r="F4" s="3"/>
      <c r="G4" s="3"/>
      <c r="H4" s="3"/>
      <c r="I4" s="3"/>
    </row>
    <row r="5" spans="1:12" ht="45" x14ac:dyDescent="0.25">
      <c r="A5" s="89" t="s">
        <v>39</v>
      </c>
      <c r="C5" s="12" t="str">
        <f>ELA!B2</f>
        <v>American Indian</v>
      </c>
      <c r="D5" s="12" t="s">
        <v>16</v>
      </c>
      <c r="E5" s="12" t="s">
        <v>17</v>
      </c>
      <c r="F5" s="12" t="s">
        <v>18</v>
      </c>
      <c r="G5" s="12" t="s">
        <v>24</v>
      </c>
      <c r="H5" s="12" t="s">
        <v>19</v>
      </c>
      <c r="I5" s="12" t="s">
        <v>20</v>
      </c>
      <c r="J5" s="87" t="s">
        <v>42</v>
      </c>
      <c r="K5" s="12" t="str">
        <f>ELA!J2</f>
        <v>Economic Dis- advantage</v>
      </c>
      <c r="L5" s="12" t="str">
        <f>ELA!K2</f>
        <v>English Learner</v>
      </c>
    </row>
    <row r="6" spans="1:12" ht="18.75" x14ac:dyDescent="0.3">
      <c r="A6" s="89" t="s">
        <v>58</v>
      </c>
      <c r="B6" t="str">
        <f>IF(ELA!C62&gt;0,ELA!C62&amp;"-"&amp;ELA!C63,"")</f>
        <v>2021-2024</v>
      </c>
      <c r="C6" s="52" t="e">
        <f>ELA!B76</f>
        <v>#DIV/0!</v>
      </c>
      <c r="D6" s="52" t="e">
        <f>ELA!C76</f>
        <v>#DIV/0!</v>
      </c>
      <c r="E6" s="52" t="e">
        <f>ELA!D76</f>
        <v>#DIV/0!</v>
      </c>
      <c r="F6" s="52" t="e">
        <f>ELA!E76</f>
        <v>#DIV/0!</v>
      </c>
      <c r="G6" s="52" t="e">
        <f>ELA!F76</f>
        <v>#DIV/0!</v>
      </c>
      <c r="H6" s="52" t="e">
        <f>ELA!G76</f>
        <v>#DIV/0!</v>
      </c>
      <c r="I6" s="52" t="e">
        <f>ELA!H76</f>
        <v>#DIV/0!</v>
      </c>
      <c r="J6" s="54"/>
      <c r="K6" s="52" t="e">
        <f>ELA!J76</f>
        <v>#DIV/0!</v>
      </c>
      <c r="L6" s="52" t="e">
        <f>ELA!K76</f>
        <v>#DIV/0!</v>
      </c>
    </row>
    <row r="7" spans="1:12" ht="18.75" x14ac:dyDescent="0.3">
      <c r="A7" s="89" t="s">
        <v>52</v>
      </c>
      <c r="B7" t="str">
        <f>IF(Math!C62&gt;0,Math!C62&amp;"-"&amp;Math!C63,0)</f>
        <v>2021-2024</v>
      </c>
      <c r="C7" s="52" t="e">
        <f>Math!B76</f>
        <v>#DIV/0!</v>
      </c>
      <c r="D7" s="52" t="e">
        <f>Math!C76</f>
        <v>#DIV/0!</v>
      </c>
      <c r="E7" s="52" t="e">
        <f>Math!D76</f>
        <v>#DIV/0!</v>
      </c>
      <c r="F7" s="52" t="e">
        <f>Math!E76</f>
        <v>#DIV/0!</v>
      </c>
      <c r="G7" s="52" t="e">
        <f>Math!F76</f>
        <v>#DIV/0!</v>
      </c>
      <c r="H7" s="52" t="e">
        <f>Math!G76</f>
        <v>#DIV/0!</v>
      </c>
      <c r="I7" s="52" t="e">
        <f>Math!H76</f>
        <v>#DIV/0!</v>
      </c>
      <c r="J7" s="54"/>
      <c r="K7" s="52" t="e">
        <f>Math!J76</f>
        <v>#DIV/0!</v>
      </c>
      <c r="L7" s="52" t="e">
        <f>Math!K76</f>
        <v>#DIV/0!</v>
      </c>
    </row>
    <row r="8" spans="1:12" ht="18.75" x14ac:dyDescent="0.3">
      <c r="A8" s="89" t="s">
        <v>53</v>
      </c>
      <c r="B8" t="str">
        <f>IF(Science!C62&gt;0,Science!C62&amp;"-"&amp;Science!C63,"")</f>
        <v>2021-2024</v>
      </c>
      <c r="C8" s="52" t="e">
        <f>Science!B76</f>
        <v>#DIV/0!</v>
      </c>
      <c r="D8" s="52" t="e">
        <f>Science!C76</f>
        <v>#DIV/0!</v>
      </c>
      <c r="E8" s="52" t="e">
        <f>Science!D76</f>
        <v>#DIV/0!</v>
      </c>
      <c r="F8" s="52" t="e">
        <f>Science!E76</f>
        <v>#DIV/0!</v>
      </c>
      <c r="G8" s="52" t="e">
        <f>Science!F76</f>
        <v>#DIV/0!</v>
      </c>
      <c r="H8" s="52" t="e">
        <f>Science!G76</f>
        <v>#DIV/0!</v>
      </c>
      <c r="I8" s="52" t="e">
        <f>Science!H76</f>
        <v>#DIV/0!</v>
      </c>
      <c r="J8" s="54"/>
      <c r="K8" s="52" t="e">
        <f>Science!J76</f>
        <v>#DIV/0!</v>
      </c>
      <c r="L8" s="52" t="e">
        <f>Science!K76</f>
        <v>#DIV/0!</v>
      </c>
    </row>
    <row r="9" spans="1:12" ht="31.5" x14ac:dyDescent="0.3">
      <c r="A9" s="67" t="s">
        <v>30</v>
      </c>
      <c r="B9" s="50"/>
      <c r="C9" s="52"/>
      <c r="D9" s="52"/>
      <c r="E9" s="52"/>
      <c r="F9" s="52"/>
      <c r="G9" s="52"/>
      <c r="H9" s="52"/>
      <c r="I9" s="52"/>
      <c r="J9" s="54"/>
      <c r="K9" s="52"/>
      <c r="L9" s="52"/>
    </row>
    <row r="10" spans="1:12" ht="15.75" x14ac:dyDescent="0.25">
      <c r="A10" s="89" t="s">
        <v>58</v>
      </c>
      <c r="C10" s="53" t="str">
        <f>ELA!B91</f>
        <v>na</v>
      </c>
      <c r="D10" s="53" t="str">
        <f>ELA!C91</f>
        <v>na</v>
      </c>
      <c r="E10" s="53" t="str">
        <f>ELA!D91</f>
        <v>na</v>
      </c>
      <c r="F10" s="53" t="str">
        <f>ELA!E91</f>
        <v>na</v>
      </c>
      <c r="G10" s="53" t="str">
        <f>ELA!F91</f>
        <v>na</v>
      </c>
      <c r="H10" s="53" t="str">
        <f>ELA!G91</f>
        <v>na</v>
      </c>
      <c r="I10" s="53" t="str">
        <f>ELA!H91</f>
        <v>na</v>
      </c>
      <c r="J10" s="55"/>
      <c r="K10" s="53" t="str">
        <f>ELA!J91</f>
        <v>na</v>
      </c>
      <c r="L10" s="53" t="str">
        <f>ELA!K91</f>
        <v>na</v>
      </c>
    </row>
    <row r="11" spans="1:12" ht="15.75" x14ac:dyDescent="0.25">
      <c r="A11" s="89" t="s">
        <v>52</v>
      </c>
      <c r="C11" s="53" t="str">
        <f>Math!B91</f>
        <v>na</v>
      </c>
      <c r="D11" s="53" t="str">
        <f>Math!C91</f>
        <v>na</v>
      </c>
      <c r="E11" s="53" t="str">
        <f>Math!D91</f>
        <v>na</v>
      </c>
      <c r="F11" s="53" t="str">
        <f>Math!E91</f>
        <v>na</v>
      </c>
      <c r="G11" s="53" t="str">
        <f>Math!F91</f>
        <v>na</v>
      </c>
      <c r="H11" s="53" t="str">
        <f>Math!G91</f>
        <v>na</v>
      </c>
      <c r="I11" s="53" t="str">
        <f>Math!H91</f>
        <v>na</v>
      </c>
      <c r="J11" s="66"/>
      <c r="K11" s="53" t="str">
        <f>Math!J91</f>
        <v>na</v>
      </c>
      <c r="L11" s="53" t="str">
        <f>Math!K91</f>
        <v>na</v>
      </c>
    </row>
    <row r="12" spans="1:12" ht="15.75" x14ac:dyDescent="0.25">
      <c r="A12" s="89" t="s">
        <v>53</v>
      </c>
      <c r="C12" s="53" t="str">
        <f>Science!B91</f>
        <v>na</v>
      </c>
      <c r="D12" s="53" t="str">
        <f>Science!C91</f>
        <v>na</v>
      </c>
      <c r="E12" s="53" t="str">
        <f>Science!D91</f>
        <v>na</v>
      </c>
      <c r="F12" s="53" t="str">
        <f>Science!E91</f>
        <v>na</v>
      </c>
      <c r="G12" s="53" t="str">
        <f>Science!F91</f>
        <v>na</v>
      </c>
      <c r="H12" s="53" t="str">
        <f>Science!G91</f>
        <v>na</v>
      </c>
      <c r="I12" s="53" t="str">
        <f>Science!H91</f>
        <v>na</v>
      </c>
      <c r="J12" s="66"/>
      <c r="K12" s="53" t="str">
        <f>Science!J91</f>
        <v>na</v>
      </c>
      <c r="L12" s="53" t="str">
        <f>Science!K91</f>
        <v>na</v>
      </c>
    </row>
    <row r="13" spans="1:12" x14ac:dyDescent="0.25">
      <c r="A13" s="88" t="s">
        <v>69</v>
      </c>
      <c r="B13" s="88"/>
      <c r="J13" s="1"/>
    </row>
    <row r="14" spans="1:12" ht="15.75" hidden="1" x14ac:dyDescent="0.25">
      <c r="A14" s="88" t="s">
        <v>70</v>
      </c>
      <c r="B14" s="88"/>
      <c r="J14" s="1"/>
    </row>
    <row r="15" spans="1:12" ht="15.75" hidden="1" x14ac:dyDescent="0.25">
      <c r="A15" s="88" t="s">
        <v>71</v>
      </c>
      <c r="B15" s="88"/>
      <c r="J15" s="1"/>
    </row>
  </sheetData>
  <conditionalFormatting sqref="C10:I12 D11:J12">
    <cfRule type="cellIs" dxfId="31" priority="18" operator="equal">
      <formula>"Expected"</formula>
    </cfRule>
    <cfRule type="cellIs" dxfId="30" priority="19" operator="equal">
      <formula>"Less than expected"</formula>
    </cfRule>
    <cfRule type="cellIs" dxfId="29" priority="20" operator="equal">
      <formula>"Yes"</formula>
    </cfRule>
  </conditionalFormatting>
  <conditionalFormatting sqref="C6:L9">
    <cfRule type="containsErrors" dxfId="28" priority="1">
      <formula>ISERROR(C6)</formula>
    </cfRule>
  </conditionalFormatting>
  <conditionalFormatting sqref="C10:L12">
    <cfRule type="containsText" dxfId="27" priority="2" operator="containsText" text="na">
      <formula>NOT(ISERROR(SEARCH("na",C10)))</formula>
    </cfRule>
  </conditionalFormatting>
  <conditionalFormatting sqref="K10:L12">
    <cfRule type="cellIs" dxfId="26" priority="3" operator="equal">
      <formula>"Expected"</formula>
    </cfRule>
    <cfRule type="cellIs" dxfId="25" priority="4" operator="equal">
      <formula>"Less than expected"</formula>
    </cfRule>
    <cfRule type="cellIs" dxfId="24" priority="5" operator="equal">
      <formula>"Yes"</formula>
    </cfRule>
  </conditionalFormatting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D133"/>
  <sheetViews>
    <sheetView zoomScaleNormal="100" workbookViewId="0">
      <pane xSplit="1" ySplit="5" topLeftCell="B6" activePane="bottomRight" state="frozen"/>
      <selection pane="topRight" activeCell="B1" sqref="B1"/>
      <selection pane="bottomLeft" activeCell="A2" sqref="A2"/>
      <selection pane="bottomRight" activeCell="B6" sqref="B6"/>
    </sheetView>
  </sheetViews>
  <sheetFormatPr defaultRowHeight="15" x14ac:dyDescent="0.25"/>
  <cols>
    <col min="1" max="1" width="23.85546875" style="1" customWidth="1"/>
    <col min="2" max="8" width="11.28515625" customWidth="1"/>
    <col min="9" max="9" width="17.5703125" style="1" customWidth="1"/>
    <col min="10" max="13" width="11.140625" customWidth="1"/>
    <col min="14" max="14" width="12.42578125" hidden="1" customWidth="1"/>
    <col min="15" max="15" width="11.5703125" hidden="1" customWidth="1"/>
  </cols>
  <sheetData>
    <row r="1" spans="1:30" ht="42.95" customHeight="1" x14ac:dyDescent="0.25"/>
    <row r="2" spans="1:30" ht="18.75" x14ac:dyDescent="0.3">
      <c r="A2" s="42" t="s">
        <v>57</v>
      </c>
      <c r="C2" s="92"/>
      <c r="D2" s="93"/>
    </row>
    <row r="3" spans="1:30" s="42" customFormat="1" ht="18.75" x14ac:dyDescent="0.3"/>
    <row r="4" spans="1:30" ht="21" x14ac:dyDescent="0.35">
      <c r="A4" s="74" t="s">
        <v>48</v>
      </c>
      <c r="F4" s="42"/>
      <c r="J4" s="17" t="s">
        <v>55</v>
      </c>
    </row>
    <row r="5" spans="1:30" ht="44.25" customHeight="1" x14ac:dyDescent="0.25">
      <c r="B5" s="45" t="s">
        <v>15</v>
      </c>
      <c r="C5" s="45" t="s">
        <v>16</v>
      </c>
      <c r="D5" s="45" t="s">
        <v>17</v>
      </c>
      <c r="E5" s="45" t="s">
        <v>18</v>
      </c>
      <c r="F5" s="45" t="s">
        <v>24</v>
      </c>
      <c r="G5" s="45" t="s">
        <v>19</v>
      </c>
      <c r="H5" s="45" t="s">
        <v>20</v>
      </c>
      <c r="I5" s="45" t="s">
        <v>68</v>
      </c>
      <c r="J5" s="71" t="s">
        <v>54</v>
      </c>
      <c r="K5" s="71" t="s">
        <v>54</v>
      </c>
      <c r="L5" s="71" t="s">
        <v>54</v>
      </c>
      <c r="M5" s="71" t="s">
        <v>54</v>
      </c>
      <c r="N5" s="71" t="s">
        <v>54</v>
      </c>
      <c r="O5" s="71" t="s">
        <v>54</v>
      </c>
    </row>
    <row r="6" spans="1:30" x14ac:dyDescent="0.25">
      <c r="A6" s="8">
        <v>2017</v>
      </c>
      <c r="B6" s="18"/>
      <c r="C6" s="18"/>
      <c r="D6" s="18"/>
      <c r="E6" s="18"/>
      <c r="F6" s="18"/>
      <c r="G6" s="18"/>
      <c r="H6" s="18"/>
      <c r="I6" s="21">
        <f>SUM(B6:H6)</f>
        <v>0</v>
      </c>
      <c r="J6" s="27"/>
      <c r="K6" s="31"/>
      <c r="L6" s="18"/>
      <c r="M6" s="18"/>
      <c r="N6" s="18"/>
      <c r="O6" s="18"/>
      <c r="AD6">
        <f t="shared" ref="AD6:AD11" si="0">IF(AA124="","",AC124)</f>
        <v>1</v>
      </c>
    </row>
    <row r="7" spans="1:30" x14ac:dyDescent="0.25">
      <c r="A7" s="8">
        <v>2018</v>
      </c>
      <c r="B7" s="18"/>
      <c r="C7" s="18"/>
      <c r="D7" s="18"/>
      <c r="E7" s="18"/>
      <c r="F7" s="18"/>
      <c r="G7" s="18"/>
      <c r="H7" s="18"/>
      <c r="I7" s="21">
        <f t="shared" ref="I7:I15" si="1">SUM(B7:H7)</f>
        <v>0</v>
      </c>
      <c r="J7" s="27"/>
      <c r="K7" s="31"/>
      <c r="L7" s="18"/>
      <c r="M7" s="18"/>
      <c r="N7" s="18"/>
      <c r="O7" s="18"/>
      <c r="AD7">
        <f t="shared" si="0"/>
        <v>2</v>
      </c>
    </row>
    <row r="8" spans="1:30" x14ac:dyDescent="0.25">
      <c r="A8" s="8">
        <v>2019</v>
      </c>
      <c r="B8" s="18"/>
      <c r="C8" s="18"/>
      <c r="D8" s="18"/>
      <c r="E8" s="18"/>
      <c r="F8" s="18"/>
      <c r="G8" s="18"/>
      <c r="H8" s="18"/>
      <c r="I8" s="21">
        <f t="shared" si="1"/>
        <v>0</v>
      </c>
      <c r="J8" s="27"/>
      <c r="K8" s="31"/>
      <c r="L8" s="18"/>
      <c r="M8" s="18"/>
      <c r="N8" s="18"/>
      <c r="O8" s="18"/>
      <c r="AD8">
        <f t="shared" si="0"/>
        <v>3</v>
      </c>
    </row>
    <row r="9" spans="1:30" x14ac:dyDescent="0.25">
      <c r="A9" s="8">
        <v>2020</v>
      </c>
      <c r="B9" s="18"/>
      <c r="C9" s="18"/>
      <c r="D9" s="18"/>
      <c r="E9" s="18"/>
      <c r="F9" s="18"/>
      <c r="G9" s="18"/>
      <c r="H9" s="18"/>
      <c r="I9" s="21">
        <f t="shared" si="1"/>
        <v>0</v>
      </c>
      <c r="J9" s="27"/>
      <c r="K9" s="31"/>
      <c r="L9" s="18"/>
      <c r="M9" s="18"/>
      <c r="N9" s="18"/>
      <c r="O9" s="18"/>
      <c r="AD9">
        <f t="shared" si="0"/>
        <v>4</v>
      </c>
    </row>
    <row r="10" spans="1:30" x14ac:dyDescent="0.25">
      <c r="A10" s="8">
        <v>2021</v>
      </c>
      <c r="B10" s="18"/>
      <c r="C10" s="18"/>
      <c r="D10" s="18"/>
      <c r="E10" s="18"/>
      <c r="F10" s="18"/>
      <c r="G10" s="18"/>
      <c r="H10" s="18"/>
      <c r="I10" s="21">
        <f t="shared" si="1"/>
        <v>0</v>
      </c>
      <c r="J10" s="27"/>
      <c r="K10" s="31"/>
      <c r="L10" s="18"/>
      <c r="M10" s="18"/>
      <c r="N10" s="18"/>
      <c r="O10" s="18"/>
      <c r="AD10">
        <f t="shared" si="0"/>
        <v>5</v>
      </c>
    </row>
    <row r="11" spans="1:30" x14ac:dyDescent="0.25">
      <c r="A11" s="8">
        <v>2022</v>
      </c>
      <c r="B11" s="18"/>
      <c r="C11" s="18"/>
      <c r="D11" s="18"/>
      <c r="E11" s="18"/>
      <c r="F11" s="18"/>
      <c r="G11" s="18"/>
      <c r="H11" s="18"/>
      <c r="I11" s="21">
        <f t="shared" si="1"/>
        <v>0</v>
      </c>
      <c r="J11" s="27"/>
      <c r="K11" s="31"/>
      <c r="L11" s="18"/>
      <c r="M11" s="18"/>
      <c r="N11" s="18"/>
      <c r="O11" s="18"/>
      <c r="AD11">
        <f t="shared" si="0"/>
        <v>6</v>
      </c>
    </row>
    <row r="12" spans="1:30" x14ac:dyDescent="0.25">
      <c r="A12" s="8">
        <v>2023</v>
      </c>
      <c r="B12" s="18"/>
      <c r="C12" s="18"/>
      <c r="D12" s="18"/>
      <c r="E12" s="18"/>
      <c r="F12" s="18"/>
      <c r="G12" s="18"/>
      <c r="H12" s="18"/>
      <c r="I12" s="21">
        <f t="shared" si="1"/>
        <v>0</v>
      </c>
      <c r="J12" s="27"/>
      <c r="K12" s="31"/>
      <c r="L12" s="18"/>
      <c r="M12" s="18"/>
      <c r="N12" s="18"/>
      <c r="O12" s="18"/>
      <c r="AA12" t="str">
        <f t="shared" ref="AA12:AA15" si="2">IF(I12&gt;0,A12,"")</f>
        <v/>
      </c>
    </row>
    <row r="13" spans="1:30" x14ac:dyDescent="0.25">
      <c r="A13" s="8">
        <v>2024</v>
      </c>
      <c r="B13" s="18"/>
      <c r="C13" s="18"/>
      <c r="D13" s="18"/>
      <c r="E13" s="18"/>
      <c r="F13" s="18"/>
      <c r="G13" s="18"/>
      <c r="H13" s="18"/>
      <c r="I13" s="21">
        <f t="shared" si="1"/>
        <v>0</v>
      </c>
      <c r="J13" s="27"/>
      <c r="K13" s="31"/>
      <c r="L13" s="18"/>
      <c r="M13" s="18"/>
      <c r="N13" s="18"/>
      <c r="O13" s="18"/>
      <c r="AA13" t="str">
        <f t="shared" si="2"/>
        <v/>
      </c>
    </row>
    <row r="14" spans="1:30" x14ac:dyDescent="0.25">
      <c r="A14" s="8">
        <v>2025</v>
      </c>
      <c r="B14" s="18"/>
      <c r="C14" s="18"/>
      <c r="D14" s="18"/>
      <c r="E14" s="18"/>
      <c r="F14" s="18"/>
      <c r="G14" s="18"/>
      <c r="H14" s="18"/>
      <c r="I14" s="21">
        <f t="shared" si="1"/>
        <v>0</v>
      </c>
      <c r="J14" s="27"/>
      <c r="K14" s="31"/>
      <c r="L14" s="18"/>
      <c r="M14" s="18"/>
      <c r="N14" s="18"/>
      <c r="O14" s="18"/>
      <c r="AA14" t="str">
        <f t="shared" si="2"/>
        <v/>
      </c>
    </row>
    <row r="15" spans="1:30" x14ac:dyDescent="0.25">
      <c r="A15" s="8">
        <v>2026</v>
      </c>
      <c r="B15" s="18"/>
      <c r="C15" s="18"/>
      <c r="D15" s="18"/>
      <c r="E15" s="18"/>
      <c r="F15" s="18"/>
      <c r="G15" s="18"/>
      <c r="H15" s="18"/>
      <c r="I15" s="21">
        <f t="shared" si="1"/>
        <v>0</v>
      </c>
      <c r="J15" s="27"/>
      <c r="K15" s="31"/>
      <c r="L15" s="18"/>
      <c r="M15" s="18"/>
      <c r="N15" s="18"/>
      <c r="O15" s="18"/>
      <c r="AA15" t="str">
        <f t="shared" si="2"/>
        <v/>
      </c>
    </row>
    <row r="16" spans="1:30" ht="15" customHeight="1" x14ac:dyDescent="0.25">
      <c r="A16" s="7" t="s">
        <v>22</v>
      </c>
      <c r="B16" s="21">
        <f t="shared" ref="B16:L16" si="3">SUM(B6:B15)</f>
        <v>0</v>
      </c>
      <c r="C16" s="21">
        <f t="shared" si="3"/>
        <v>0</v>
      </c>
      <c r="D16" s="21">
        <f t="shared" si="3"/>
        <v>0</v>
      </c>
      <c r="E16" s="21">
        <f t="shared" si="3"/>
        <v>0</v>
      </c>
      <c r="F16" s="21">
        <f t="shared" si="3"/>
        <v>0</v>
      </c>
      <c r="G16" s="21">
        <f t="shared" si="3"/>
        <v>0</v>
      </c>
      <c r="H16" s="21">
        <f t="shared" si="3"/>
        <v>0</v>
      </c>
      <c r="I16" s="23">
        <f t="shared" si="3"/>
        <v>0</v>
      </c>
      <c r="J16" s="28">
        <f t="shared" si="3"/>
        <v>0</v>
      </c>
      <c r="K16" s="23">
        <f t="shared" si="3"/>
        <v>0</v>
      </c>
      <c r="L16" s="21">
        <f t="shared" si="3"/>
        <v>0</v>
      </c>
      <c r="M16" s="21">
        <f t="shared" ref="M16:O16" si="4">SUM(M6:M15)</f>
        <v>0</v>
      </c>
      <c r="N16" s="21">
        <f t="shared" si="4"/>
        <v>0</v>
      </c>
      <c r="O16" s="21">
        <f t="shared" si="4"/>
        <v>0</v>
      </c>
    </row>
    <row r="17" spans="1:18" ht="30.6" customHeight="1" x14ac:dyDescent="0.35">
      <c r="A17" s="74" t="s">
        <v>47</v>
      </c>
    </row>
    <row r="18" spans="1:18" ht="16.5" customHeight="1" x14ac:dyDescent="0.25">
      <c r="A18" s="8">
        <v>2017</v>
      </c>
      <c r="B18" s="18"/>
      <c r="C18" s="18"/>
      <c r="D18" s="18"/>
      <c r="E18" s="18"/>
      <c r="F18" s="18"/>
      <c r="G18" s="18"/>
      <c r="H18" s="18"/>
      <c r="I18" s="21">
        <f>SUM(B18:H18)</f>
        <v>0</v>
      </c>
      <c r="J18" s="27"/>
      <c r="K18" s="18"/>
      <c r="L18" s="18"/>
      <c r="M18" s="18"/>
      <c r="N18" s="18"/>
      <c r="O18" s="18"/>
    </row>
    <row r="19" spans="1:18" ht="16.5" customHeight="1" x14ac:dyDescent="0.25">
      <c r="A19" s="8">
        <v>2018</v>
      </c>
      <c r="B19" s="18"/>
      <c r="C19" s="18"/>
      <c r="D19" s="18"/>
      <c r="E19" s="18"/>
      <c r="F19" s="18"/>
      <c r="G19" s="18"/>
      <c r="H19" s="18"/>
      <c r="I19" s="21">
        <f t="shared" ref="I19:I27" si="5">SUM(B19:H19)</f>
        <v>0</v>
      </c>
      <c r="J19" s="27"/>
      <c r="K19" s="18"/>
      <c r="L19" s="18"/>
      <c r="M19" s="18"/>
      <c r="N19" s="18"/>
      <c r="O19" s="18"/>
    </row>
    <row r="20" spans="1:18" ht="16.5" customHeight="1" x14ac:dyDescent="0.25">
      <c r="A20" s="8">
        <v>2019</v>
      </c>
      <c r="B20" s="18"/>
      <c r="C20" s="18"/>
      <c r="D20" s="18"/>
      <c r="E20" s="18"/>
      <c r="F20" s="18"/>
      <c r="G20" s="18"/>
      <c r="H20" s="18"/>
      <c r="I20" s="21">
        <f t="shared" si="5"/>
        <v>0</v>
      </c>
      <c r="J20" s="27"/>
      <c r="K20" s="18"/>
      <c r="L20" s="18"/>
      <c r="M20" s="18"/>
      <c r="N20" s="18"/>
      <c r="O20" s="18"/>
      <c r="Q20" s="14"/>
      <c r="R20" s="16" t="s">
        <v>25</v>
      </c>
    </row>
    <row r="21" spans="1:18" ht="16.5" customHeight="1" x14ac:dyDescent="0.25">
      <c r="A21" s="8">
        <v>2020</v>
      </c>
      <c r="B21" s="18"/>
      <c r="C21" s="18"/>
      <c r="D21" s="18"/>
      <c r="E21" s="18"/>
      <c r="F21" s="18"/>
      <c r="G21" s="18"/>
      <c r="H21" s="18"/>
      <c r="I21" s="21">
        <f t="shared" si="5"/>
        <v>0</v>
      </c>
      <c r="J21" s="27"/>
      <c r="K21" s="18"/>
      <c r="L21" s="18"/>
      <c r="M21" s="18"/>
      <c r="N21" s="18"/>
      <c r="O21" s="18"/>
      <c r="Q21" s="15"/>
      <c r="R21" s="16" t="s">
        <v>41</v>
      </c>
    </row>
    <row r="22" spans="1:18" ht="16.5" customHeight="1" x14ac:dyDescent="0.25">
      <c r="A22" s="8">
        <v>2021</v>
      </c>
      <c r="B22" s="18"/>
      <c r="C22" s="18"/>
      <c r="D22" s="18"/>
      <c r="E22" s="18"/>
      <c r="F22" s="18"/>
      <c r="G22" s="18"/>
      <c r="H22" s="18"/>
      <c r="I22" s="21">
        <f t="shared" si="5"/>
        <v>0</v>
      </c>
      <c r="J22" s="27"/>
      <c r="K22" s="18"/>
      <c r="L22" s="18"/>
      <c r="M22" s="18"/>
      <c r="N22" s="18"/>
      <c r="O22" s="18"/>
    </row>
    <row r="23" spans="1:18" ht="16.5" customHeight="1" x14ac:dyDescent="0.25">
      <c r="A23" s="8">
        <v>2022</v>
      </c>
      <c r="B23" s="18"/>
      <c r="C23" s="18"/>
      <c r="D23" s="18"/>
      <c r="E23" s="18"/>
      <c r="F23" s="18"/>
      <c r="G23" s="18"/>
      <c r="H23" s="18"/>
      <c r="I23" s="21">
        <f t="shared" si="5"/>
        <v>0</v>
      </c>
      <c r="J23" s="27"/>
      <c r="K23" s="18"/>
      <c r="L23" s="18"/>
      <c r="M23" s="18"/>
      <c r="N23" s="18"/>
      <c r="O23" s="18"/>
    </row>
    <row r="24" spans="1:18" ht="16.5" customHeight="1" x14ac:dyDescent="0.25">
      <c r="A24" s="8">
        <v>2023</v>
      </c>
      <c r="B24" s="18"/>
      <c r="C24" s="18"/>
      <c r="D24" s="18"/>
      <c r="E24" s="18"/>
      <c r="F24" s="18"/>
      <c r="G24" s="18"/>
      <c r="H24" s="18"/>
      <c r="I24" s="21">
        <f t="shared" si="5"/>
        <v>0</v>
      </c>
      <c r="J24" s="27"/>
      <c r="K24" s="18"/>
      <c r="L24" s="18"/>
      <c r="M24" s="18"/>
      <c r="N24" s="18"/>
      <c r="O24" s="18"/>
    </row>
    <row r="25" spans="1:18" ht="16.5" customHeight="1" x14ac:dyDescent="0.25">
      <c r="A25" s="8">
        <v>2024</v>
      </c>
      <c r="B25" s="18"/>
      <c r="C25" s="18"/>
      <c r="D25" s="18"/>
      <c r="E25" s="18"/>
      <c r="F25" s="18"/>
      <c r="G25" s="18"/>
      <c r="H25" s="18"/>
      <c r="I25" s="21">
        <f t="shared" si="5"/>
        <v>0</v>
      </c>
      <c r="J25" s="27"/>
      <c r="K25" s="18"/>
      <c r="L25" s="18"/>
      <c r="M25" s="18"/>
      <c r="N25" s="18"/>
      <c r="O25" s="18"/>
    </row>
    <row r="26" spans="1:18" ht="16.5" customHeight="1" x14ac:dyDescent="0.25">
      <c r="A26" s="8">
        <v>2025</v>
      </c>
      <c r="B26" s="18"/>
      <c r="C26" s="18"/>
      <c r="D26" s="18"/>
      <c r="E26" s="18"/>
      <c r="F26" s="18"/>
      <c r="G26" s="18"/>
      <c r="H26" s="18"/>
      <c r="I26" s="21">
        <f t="shared" si="5"/>
        <v>0</v>
      </c>
      <c r="J26" s="27"/>
      <c r="K26" s="18"/>
      <c r="L26" s="18"/>
      <c r="M26" s="18"/>
      <c r="N26" s="18"/>
      <c r="O26" s="18"/>
    </row>
    <row r="27" spans="1:18" ht="16.5" customHeight="1" x14ac:dyDescent="0.25">
      <c r="A27" s="8">
        <v>2026</v>
      </c>
      <c r="B27" s="18"/>
      <c r="C27" s="18"/>
      <c r="D27" s="18"/>
      <c r="E27" s="18"/>
      <c r="F27" s="18"/>
      <c r="G27" s="18"/>
      <c r="H27" s="18"/>
      <c r="I27" s="21">
        <f t="shared" si="5"/>
        <v>0</v>
      </c>
      <c r="J27" s="27"/>
      <c r="K27" s="18"/>
      <c r="L27" s="18"/>
      <c r="M27" s="18"/>
      <c r="N27" s="18"/>
      <c r="O27" s="18"/>
    </row>
    <row r="28" spans="1:18" ht="16.5" customHeight="1" x14ac:dyDescent="0.25">
      <c r="A28" s="7" t="s">
        <v>22</v>
      </c>
      <c r="B28" s="21">
        <f t="shared" ref="B28:O28" si="6">SUM(B18:B27)</f>
        <v>0</v>
      </c>
      <c r="C28" s="21">
        <f t="shared" si="6"/>
        <v>0</v>
      </c>
      <c r="D28" s="21">
        <f t="shared" si="6"/>
        <v>0</v>
      </c>
      <c r="E28" s="21">
        <f t="shared" si="6"/>
        <v>0</v>
      </c>
      <c r="F28" s="21">
        <f t="shared" si="6"/>
        <v>0</v>
      </c>
      <c r="G28" s="21">
        <f t="shared" si="6"/>
        <v>0</v>
      </c>
      <c r="H28" s="21">
        <f t="shared" si="6"/>
        <v>0</v>
      </c>
      <c r="I28" s="23">
        <f t="shared" si="6"/>
        <v>0</v>
      </c>
      <c r="J28" s="28">
        <f t="shared" si="6"/>
        <v>0</v>
      </c>
      <c r="K28" s="21">
        <f t="shared" si="6"/>
        <v>0</v>
      </c>
      <c r="L28" s="21">
        <f t="shared" si="6"/>
        <v>0</v>
      </c>
      <c r="M28" s="21">
        <f t="shared" si="6"/>
        <v>0</v>
      </c>
      <c r="N28" s="21">
        <f t="shared" si="6"/>
        <v>0</v>
      </c>
      <c r="O28" s="21">
        <f t="shared" si="6"/>
        <v>0</v>
      </c>
    </row>
    <row r="29" spans="1:18" ht="17.25" customHeight="1" x14ac:dyDescent="0.3">
      <c r="A29" s="36" t="s">
        <v>40</v>
      </c>
      <c r="B29" s="41" t="str">
        <f>IF(T105&gt;0,"For valid results, make sure to enter the same number of years of data for each group, or else leave the entire column blank.","")</f>
        <v/>
      </c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</row>
    <row r="31" spans="1:18" x14ac:dyDescent="0.25">
      <c r="A31" t="s">
        <v>33</v>
      </c>
      <c r="E31" s="46">
        <v>2017</v>
      </c>
    </row>
    <row r="32" spans="1:18" x14ac:dyDescent="0.25">
      <c r="A32" t="s">
        <v>34</v>
      </c>
      <c r="E32" s="46">
        <v>2019</v>
      </c>
      <c r="I32" s="40"/>
    </row>
    <row r="33" spans="1:15" x14ac:dyDescent="0.25">
      <c r="A33" t="s">
        <v>28</v>
      </c>
      <c r="E33">
        <f>COUNTIFS(AA6:AA15,"&gt;="&amp;E31,AA6:AA15,"&lt;="&amp;E32)</f>
        <v>0</v>
      </c>
    </row>
    <row r="34" spans="1:15" x14ac:dyDescent="0.25">
      <c r="A34"/>
    </row>
    <row r="35" spans="1:15" ht="31.5" x14ac:dyDescent="0.5">
      <c r="A35" s="49" t="s">
        <v>49</v>
      </c>
    </row>
    <row r="36" spans="1:15" x14ac:dyDescent="0.25">
      <c r="A36"/>
    </row>
    <row r="37" spans="1:15" ht="18.75" x14ac:dyDescent="0.3">
      <c r="A37" s="50" t="s">
        <v>39</v>
      </c>
      <c r="B37" s="52" t="e">
        <f t="shared" ref="B37:H37" si="7">B79</f>
        <v>#DIV/0!</v>
      </c>
      <c r="C37" s="52" t="e">
        <f t="shared" si="7"/>
        <v>#DIV/0!</v>
      </c>
      <c r="D37" s="52" t="e">
        <f t="shared" si="7"/>
        <v>#DIV/0!</v>
      </c>
      <c r="E37" s="52" t="e">
        <f t="shared" si="7"/>
        <v>#DIV/0!</v>
      </c>
      <c r="F37" s="52" t="e">
        <f t="shared" si="7"/>
        <v>#DIV/0!</v>
      </c>
      <c r="G37" s="52" t="e">
        <f t="shared" si="7"/>
        <v>#DIV/0!</v>
      </c>
      <c r="H37" s="52" t="e">
        <f t="shared" si="7"/>
        <v>#DIV/0!</v>
      </c>
      <c r="I37" s="52"/>
      <c r="J37" s="52" t="e">
        <f>J79</f>
        <v>#DIV/0!</v>
      </c>
      <c r="K37" s="52" t="e">
        <f>K79</f>
        <v>#DIV/0!</v>
      </c>
      <c r="L37" s="52" t="e">
        <f>L79</f>
        <v>#DIV/0!</v>
      </c>
      <c r="M37" s="52" t="e">
        <f t="shared" ref="M37:O37" si="8">M79</f>
        <v>#DIV/0!</v>
      </c>
      <c r="N37" s="52" t="e">
        <f t="shared" si="8"/>
        <v>#DIV/0!</v>
      </c>
      <c r="O37" s="52" t="e">
        <f t="shared" si="8"/>
        <v>#DIV/0!</v>
      </c>
    </row>
    <row r="38" spans="1:15" x14ac:dyDescent="0.25">
      <c r="A38" s="35" t="s">
        <v>37</v>
      </c>
    </row>
    <row r="39" spans="1:15" x14ac:dyDescent="0.25">
      <c r="A39" s="36" t="s">
        <v>35</v>
      </c>
      <c r="B39" s="51" t="e">
        <f>B92</f>
        <v>#DIV/0!</v>
      </c>
      <c r="C39" s="51" t="e">
        <f t="shared" ref="C39:H41" si="9">C92</f>
        <v>#DIV/0!</v>
      </c>
      <c r="D39" s="51" t="e">
        <f t="shared" si="9"/>
        <v>#DIV/0!</v>
      </c>
      <c r="E39" s="51" t="e">
        <f t="shared" si="9"/>
        <v>#DIV/0!</v>
      </c>
      <c r="F39" s="51" t="e">
        <f t="shared" si="9"/>
        <v>#DIV/0!</v>
      </c>
      <c r="G39" s="51" t="e">
        <f t="shared" si="9"/>
        <v>#DIV/0!</v>
      </c>
      <c r="H39" s="51" t="e">
        <f t="shared" si="9"/>
        <v>#DIV/0!</v>
      </c>
      <c r="J39" s="51" t="e">
        <f t="shared" ref="J39:O41" si="10">J92</f>
        <v>#DIV/0!</v>
      </c>
      <c r="K39" s="51" t="e">
        <f t="shared" si="10"/>
        <v>#DIV/0!</v>
      </c>
      <c r="L39" s="51" t="e">
        <f t="shared" si="10"/>
        <v>#DIV/0!</v>
      </c>
      <c r="M39" s="51" t="e">
        <f t="shared" si="10"/>
        <v>#DIV/0!</v>
      </c>
      <c r="N39" s="51" t="e">
        <f t="shared" si="10"/>
        <v>#DIV/0!</v>
      </c>
      <c r="O39" s="51" t="e">
        <f t="shared" si="10"/>
        <v>#DIV/0!</v>
      </c>
    </row>
    <row r="40" spans="1:15" x14ac:dyDescent="0.25">
      <c r="A40" s="36" t="s">
        <v>36</v>
      </c>
      <c r="B40" s="51" t="e">
        <f>B93</f>
        <v>#DIV/0!</v>
      </c>
      <c r="C40" s="51" t="e">
        <f t="shared" si="9"/>
        <v>#DIV/0!</v>
      </c>
      <c r="D40" s="51" t="e">
        <f t="shared" si="9"/>
        <v>#DIV/0!</v>
      </c>
      <c r="E40" s="51" t="e">
        <f t="shared" si="9"/>
        <v>#DIV/0!</v>
      </c>
      <c r="F40" s="51" t="e">
        <f t="shared" si="9"/>
        <v>#DIV/0!</v>
      </c>
      <c r="G40" s="51" t="e">
        <f t="shared" si="9"/>
        <v>#DIV/0!</v>
      </c>
      <c r="H40" s="51" t="e">
        <f t="shared" si="9"/>
        <v>#DIV/0!</v>
      </c>
      <c r="J40" s="51" t="e">
        <f t="shared" si="10"/>
        <v>#DIV/0!</v>
      </c>
      <c r="K40" s="51" t="e">
        <f t="shared" si="10"/>
        <v>#DIV/0!</v>
      </c>
      <c r="L40" s="51" t="e">
        <f t="shared" si="10"/>
        <v>#DIV/0!</v>
      </c>
      <c r="M40" s="51" t="e">
        <f t="shared" si="10"/>
        <v>#DIV/0!</v>
      </c>
      <c r="N40" s="51" t="e">
        <f t="shared" si="10"/>
        <v>#DIV/0!</v>
      </c>
      <c r="O40" s="51" t="e">
        <f t="shared" si="10"/>
        <v>#DIV/0!</v>
      </c>
    </row>
    <row r="41" spans="1:15" ht="31.5" x14ac:dyDescent="0.25">
      <c r="A41" s="69" t="s">
        <v>30</v>
      </c>
      <c r="B41" s="70" t="str">
        <f>B94</f>
        <v>na</v>
      </c>
      <c r="C41" s="70" t="str">
        <f t="shared" si="9"/>
        <v>na</v>
      </c>
      <c r="D41" s="70" t="str">
        <f t="shared" si="9"/>
        <v>na</v>
      </c>
      <c r="E41" s="70" t="str">
        <f t="shared" si="9"/>
        <v>na</v>
      </c>
      <c r="F41" s="70" t="str">
        <f t="shared" si="9"/>
        <v>na</v>
      </c>
      <c r="G41" s="70" t="str">
        <f t="shared" si="9"/>
        <v>na</v>
      </c>
      <c r="H41" s="70" t="str">
        <f t="shared" si="9"/>
        <v>na</v>
      </c>
      <c r="J41" s="70" t="str">
        <f t="shared" si="10"/>
        <v>na</v>
      </c>
      <c r="K41" s="70" t="str">
        <f t="shared" si="10"/>
        <v>na</v>
      </c>
      <c r="L41" s="70" t="str">
        <f t="shared" si="10"/>
        <v>na</v>
      </c>
      <c r="M41" s="70" t="str">
        <f t="shared" si="10"/>
        <v>na</v>
      </c>
      <c r="N41" s="70" t="str">
        <f t="shared" si="10"/>
        <v>na</v>
      </c>
      <c r="O41" s="70" t="str">
        <f t="shared" si="10"/>
        <v>na</v>
      </c>
    </row>
    <row r="42" spans="1:15" x14ac:dyDescent="0.25">
      <c r="A42" s="76" t="s">
        <v>59</v>
      </c>
    </row>
    <row r="43" spans="1:15" x14ac:dyDescent="0.25">
      <c r="A43" s="76" t="str">
        <f>"·   Yes:  Values greater than 1 that have a less than a "&amp;Summary!B2*100&amp;"% chance that the real number is 1 are in the 'yes' group."</f>
        <v>·   Yes:  Values greater than 1 that have a less than a 3% chance that the real number is 1 are in the 'yes' group.</v>
      </c>
    </row>
    <row r="44" spans="1:15" x14ac:dyDescent="0.25">
      <c r="A44" s="90" t="str">
        <f>"·   Less than Expected:   Values less than 1.0  that have a less than "&amp;Summary!B2*100&amp;"% chance of being 1 are in the 'less than expected group.'"</f>
        <v>·   Less than Expected:   Values less than 1.0  that have a less than 3% chance of being 1 are in the 'less than expected group.'</v>
      </c>
      <c r="B44" s="90"/>
      <c r="C44" s="90"/>
      <c r="D44" s="90"/>
      <c r="E44" s="90"/>
      <c r="F44" s="90"/>
      <c r="G44" s="90"/>
      <c r="H44" s="90"/>
      <c r="I44" s="90"/>
      <c r="J44" s="90"/>
      <c r="K44" s="90"/>
    </row>
    <row r="45" spans="1:15" x14ac:dyDescent="0.25">
      <c r="A45" s="75"/>
    </row>
    <row r="46" spans="1:15" ht="45" customHeight="1" x14ac:dyDescent="0.25">
      <c r="A46" s="91" t="s">
        <v>60</v>
      </c>
      <c r="B46" s="91"/>
      <c r="C46" s="91"/>
      <c r="D46" s="91"/>
      <c r="E46" s="91"/>
      <c r="F46" s="91"/>
      <c r="G46" s="91"/>
      <c r="H46" s="91"/>
      <c r="I46" s="91"/>
      <c r="J46" s="91"/>
      <c r="K46" s="91"/>
    </row>
    <row r="48" spans="1:15" x14ac:dyDescent="0.25">
      <c r="A48" s="11" t="s">
        <v>0</v>
      </c>
      <c r="B48" s="4"/>
      <c r="C48" s="4"/>
      <c r="D48" s="4"/>
      <c r="E48" s="4"/>
      <c r="F48" s="4"/>
      <c r="G48" s="4"/>
      <c r="H48" s="4"/>
      <c r="I48" s="32"/>
      <c r="J48" s="29"/>
      <c r="K48" s="4"/>
      <c r="L48" s="24"/>
      <c r="M48" s="24"/>
      <c r="N48" s="24"/>
      <c r="O48" s="24"/>
    </row>
    <row r="49" spans="1:15" x14ac:dyDescent="0.25">
      <c r="A49" s="8">
        <v>2017</v>
      </c>
      <c r="B49" s="20" t="str">
        <f t="shared" ref="B49:O49" si="11">IFERROR(B6/$I6,"na")</f>
        <v>na</v>
      </c>
      <c r="C49" s="20" t="str">
        <f t="shared" si="11"/>
        <v>na</v>
      </c>
      <c r="D49" s="20" t="str">
        <f t="shared" si="11"/>
        <v>na</v>
      </c>
      <c r="E49" s="20" t="str">
        <f t="shared" si="11"/>
        <v>na</v>
      </c>
      <c r="F49" s="20" t="str">
        <f t="shared" si="11"/>
        <v>na</v>
      </c>
      <c r="G49" s="20" t="str">
        <f t="shared" si="11"/>
        <v>na</v>
      </c>
      <c r="H49" s="20" t="str">
        <f t="shared" si="11"/>
        <v>na</v>
      </c>
      <c r="I49" s="25" t="str">
        <f t="shared" si="11"/>
        <v>na</v>
      </c>
      <c r="J49" s="30" t="str">
        <f t="shared" si="11"/>
        <v>na</v>
      </c>
      <c r="K49" s="20" t="str">
        <f t="shared" si="11"/>
        <v>na</v>
      </c>
      <c r="L49" s="25" t="str">
        <f t="shared" si="11"/>
        <v>na</v>
      </c>
      <c r="M49" s="25" t="str">
        <f t="shared" si="11"/>
        <v>na</v>
      </c>
      <c r="N49" s="25" t="str">
        <f t="shared" si="11"/>
        <v>na</v>
      </c>
      <c r="O49" s="25" t="str">
        <f t="shared" si="11"/>
        <v>na</v>
      </c>
    </row>
    <row r="50" spans="1:15" x14ac:dyDescent="0.25">
      <c r="A50" s="8">
        <v>2018</v>
      </c>
      <c r="B50" s="20" t="str">
        <f t="shared" ref="B50:O50" si="12">IFERROR(B7/$I7,"na")</f>
        <v>na</v>
      </c>
      <c r="C50" s="20" t="str">
        <f t="shared" si="12"/>
        <v>na</v>
      </c>
      <c r="D50" s="20" t="str">
        <f t="shared" si="12"/>
        <v>na</v>
      </c>
      <c r="E50" s="20" t="str">
        <f t="shared" si="12"/>
        <v>na</v>
      </c>
      <c r="F50" s="20" t="str">
        <f t="shared" si="12"/>
        <v>na</v>
      </c>
      <c r="G50" s="20" t="str">
        <f t="shared" si="12"/>
        <v>na</v>
      </c>
      <c r="H50" s="20" t="str">
        <f t="shared" si="12"/>
        <v>na</v>
      </c>
      <c r="I50" s="25" t="str">
        <f t="shared" si="12"/>
        <v>na</v>
      </c>
      <c r="J50" s="30" t="str">
        <f t="shared" si="12"/>
        <v>na</v>
      </c>
      <c r="K50" s="20" t="str">
        <f t="shared" si="12"/>
        <v>na</v>
      </c>
      <c r="L50" s="25" t="str">
        <f t="shared" si="12"/>
        <v>na</v>
      </c>
      <c r="M50" s="25" t="str">
        <f t="shared" si="12"/>
        <v>na</v>
      </c>
      <c r="N50" s="25" t="str">
        <f t="shared" si="12"/>
        <v>na</v>
      </c>
      <c r="O50" s="25" t="str">
        <f t="shared" si="12"/>
        <v>na</v>
      </c>
    </row>
    <row r="51" spans="1:15" x14ac:dyDescent="0.25">
      <c r="A51" s="8">
        <v>2019</v>
      </c>
      <c r="B51" s="20" t="str">
        <f t="shared" ref="B51:O51" si="13">IFERROR(B8/$I8,"na")</f>
        <v>na</v>
      </c>
      <c r="C51" s="20" t="str">
        <f t="shared" si="13"/>
        <v>na</v>
      </c>
      <c r="D51" s="20" t="str">
        <f t="shared" si="13"/>
        <v>na</v>
      </c>
      <c r="E51" s="20" t="str">
        <f t="shared" si="13"/>
        <v>na</v>
      </c>
      <c r="F51" s="20" t="str">
        <f t="shared" si="13"/>
        <v>na</v>
      </c>
      <c r="G51" s="20" t="str">
        <f t="shared" si="13"/>
        <v>na</v>
      </c>
      <c r="H51" s="20" t="str">
        <f t="shared" si="13"/>
        <v>na</v>
      </c>
      <c r="I51" s="25" t="str">
        <f t="shared" si="13"/>
        <v>na</v>
      </c>
      <c r="J51" s="30" t="str">
        <f t="shared" si="13"/>
        <v>na</v>
      </c>
      <c r="K51" s="20" t="str">
        <f t="shared" si="13"/>
        <v>na</v>
      </c>
      <c r="L51" s="25" t="str">
        <f t="shared" si="13"/>
        <v>na</v>
      </c>
      <c r="M51" s="25" t="str">
        <f t="shared" si="13"/>
        <v>na</v>
      </c>
      <c r="N51" s="25" t="str">
        <f t="shared" si="13"/>
        <v>na</v>
      </c>
      <c r="O51" s="25" t="str">
        <f t="shared" si="13"/>
        <v>na</v>
      </c>
    </row>
    <row r="52" spans="1:15" x14ac:dyDescent="0.25">
      <c r="A52" s="8">
        <v>2020</v>
      </c>
      <c r="B52" s="2" t="str">
        <f t="shared" ref="B52:O52" si="14">IFERROR(B9/$I9,"na")</f>
        <v>na</v>
      </c>
      <c r="C52" s="2" t="str">
        <f t="shared" si="14"/>
        <v>na</v>
      </c>
      <c r="D52" s="2" t="str">
        <f t="shared" si="14"/>
        <v>na</v>
      </c>
      <c r="E52" s="2" t="str">
        <f t="shared" si="14"/>
        <v>na</v>
      </c>
      <c r="F52" s="2" t="str">
        <f t="shared" si="14"/>
        <v>na</v>
      </c>
      <c r="G52" s="2" t="str">
        <f t="shared" si="14"/>
        <v>na</v>
      </c>
      <c r="H52" s="2" t="str">
        <f t="shared" si="14"/>
        <v>na</v>
      </c>
      <c r="I52" s="26" t="str">
        <f t="shared" si="14"/>
        <v>na</v>
      </c>
      <c r="J52" s="33" t="str">
        <f t="shared" si="14"/>
        <v>na</v>
      </c>
      <c r="K52" s="2" t="str">
        <f t="shared" si="14"/>
        <v>na</v>
      </c>
      <c r="L52" s="26" t="str">
        <f t="shared" si="14"/>
        <v>na</v>
      </c>
      <c r="M52" s="26" t="str">
        <f t="shared" si="14"/>
        <v>na</v>
      </c>
      <c r="N52" s="26" t="str">
        <f t="shared" si="14"/>
        <v>na</v>
      </c>
      <c r="O52" s="26" t="str">
        <f t="shared" si="14"/>
        <v>na</v>
      </c>
    </row>
    <row r="53" spans="1:15" x14ac:dyDescent="0.25">
      <c r="A53" s="8">
        <v>2021</v>
      </c>
      <c r="B53" s="2" t="str">
        <f t="shared" ref="B53:O53" si="15">IFERROR(B10/$I10,"na")</f>
        <v>na</v>
      </c>
      <c r="C53" s="2" t="str">
        <f t="shared" si="15"/>
        <v>na</v>
      </c>
      <c r="D53" s="2" t="str">
        <f t="shared" si="15"/>
        <v>na</v>
      </c>
      <c r="E53" s="2" t="str">
        <f t="shared" si="15"/>
        <v>na</v>
      </c>
      <c r="F53" s="2" t="str">
        <f t="shared" si="15"/>
        <v>na</v>
      </c>
      <c r="G53" s="2" t="str">
        <f t="shared" si="15"/>
        <v>na</v>
      </c>
      <c r="H53" s="2" t="str">
        <f t="shared" si="15"/>
        <v>na</v>
      </c>
      <c r="I53" s="26" t="str">
        <f t="shared" si="15"/>
        <v>na</v>
      </c>
      <c r="J53" s="33" t="str">
        <f t="shared" si="15"/>
        <v>na</v>
      </c>
      <c r="K53" s="2" t="str">
        <f t="shared" si="15"/>
        <v>na</v>
      </c>
      <c r="L53" s="26" t="str">
        <f t="shared" si="15"/>
        <v>na</v>
      </c>
      <c r="M53" s="26" t="str">
        <f t="shared" si="15"/>
        <v>na</v>
      </c>
      <c r="N53" s="26" t="str">
        <f t="shared" si="15"/>
        <v>na</v>
      </c>
      <c r="O53" s="26" t="str">
        <f t="shared" si="15"/>
        <v>na</v>
      </c>
    </row>
    <row r="54" spans="1:15" x14ac:dyDescent="0.25">
      <c r="A54" s="8">
        <v>2022</v>
      </c>
      <c r="B54" s="2" t="str">
        <f t="shared" ref="B54:O54" si="16">IFERROR(B11/$I11,"na")</f>
        <v>na</v>
      </c>
      <c r="C54" s="2" t="str">
        <f t="shared" si="16"/>
        <v>na</v>
      </c>
      <c r="D54" s="2" t="str">
        <f t="shared" si="16"/>
        <v>na</v>
      </c>
      <c r="E54" s="2" t="str">
        <f t="shared" si="16"/>
        <v>na</v>
      </c>
      <c r="F54" s="2" t="str">
        <f t="shared" si="16"/>
        <v>na</v>
      </c>
      <c r="G54" s="2" t="str">
        <f t="shared" si="16"/>
        <v>na</v>
      </c>
      <c r="H54" s="2" t="str">
        <f t="shared" si="16"/>
        <v>na</v>
      </c>
      <c r="I54" s="26" t="str">
        <f t="shared" si="16"/>
        <v>na</v>
      </c>
      <c r="J54" s="33" t="str">
        <f t="shared" si="16"/>
        <v>na</v>
      </c>
      <c r="K54" s="2" t="str">
        <f t="shared" si="16"/>
        <v>na</v>
      </c>
      <c r="L54" s="26" t="str">
        <f t="shared" si="16"/>
        <v>na</v>
      </c>
      <c r="M54" s="26" t="str">
        <f t="shared" si="16"/>
        <v>na</v>
      </c>
      <c r="N54" s="26" t="str">
        <f t="shared" si="16"/>
        <v>na</v>
      </c>
      <c r="O54" s="26" t="str">
        <f t="shared" si="16"/>
        <v>na</v>
      </c>
    </row>
    <row r="55" spans="1:15" x14ac:dyDescent="0.25">
      <c r="A55" s="8">
        <v>2023</v>
      </c>
      <c r="B55" s="2" t="str">
        <f t="shared" ref="B55:O55" si="17">IFERROR(B12/$I12,"na")</f>
        <v>na</v>
      </c>
      <c r="C55" s="2" t="str">
        <f t="shared" si="17"/>
        <v>na</v>
      </c>
      <c r="D55" s="2" t="str">
        <f t="shared" si="17"/>
        <v>na</v>
      </c>
      <c r="E55" s="2" t="str">
        <f t="shared" si="17"/>
        <v>na</v>
      </c>
      <c r="F55" s="2" t="str">
        <f t="shared" si="17"/>
        <v>na</v>
      </c>
      <c r="G55" s="2" t="str">
        <f t="shared" si="17"/>
        <v>na</v>
      </c>
      <c r="H55" s="2" t="str">
        <f t="shared" si="17"/>
        <v>na</v>
      </c>
      <c r="I55" s="26" t="str">
        <f t="shared" si="17"/>
        <v>na</v>
      </c>
      <c r="J55" s="33" t="str">
        <f t="shared" si="17"/>
        <v>na</v>
      </c>
      <c r="K55" s="2" t="str">
        <f t="shared" si="17"/>
        <v>na</v>
      </c>
      <c r="L55" s="26" t="str">
        <f t="shared" si="17"/>
        <v>na</v>
      </c>
      <c r="M55" s="26" t="str">
        <f t="shared" si="17"/>
        <v>na</v>
      </c>
      <c r="N55" s="26" t="str">
        <f t="shared" si="17"/>
        <v>na</v>
      </c>
      <c r="O55" s="26" t="str">
        <f t="shared" si="17"/>
        <v>na</v>
      </c>
    </row>
    <row r="56" spans="1:15" x14ac:dyDescent="0.25">
      <c r="A56" s="8">
        <v>2024</v>
      </c>
      <c r="B56" s="2" t="str">
        <f t="shared" ref="B56:O56" si="18">IFERROR(B13/$I13,"na")</f>
        <v>na</v>
      </c>
      <c r="C56" s="2" t="str">
        <f t="shared" si="18"/>
        <v>na</v>
      </c>
      <c r="D56" s="2" t="str">
        <f t="shared" si="18"/>
        <v>na</v>
      </c>
      <c r="E56" s="2" t="str">
        <f t="shared" si="18"/>
        <v>na</v>
      </c>
      <c r="F56" s="2" t="str">
        <f t="shared" si="18"/>
        <v>na</v>
      </c>
      <c r="G56" s="2" t="str">
        <f t="shared" si="18"/>
        <v>na</v>
      </c>
      <c r="H56" s="2" t="str">
        <f t="shared" si="18"/>
        <v>na</v>
      </c>
      <c r="I56" s="26" t="str">
        <f t="shared" si="18"/>
        <v>na</v>
      </c>
      <c r="J56" s="33" t="str">
        <f t="shared" si="18"/>
        <v>na</v>
      </c>
      <c r="K56" s="2" t="str">
        <f t="shared" si="18"/>
        <v>na</v>
      </c>
      <c r="L56" s="26" t="str">
        <f t="shared" si="18"/>
        <v>na</v>
      </c>
      <c r="M56" s="26" t="str">
        <f t="shared" si="18"/>
        <v>na</v>
      </c>
      <c r="N56" s="26" t="str">
        <f t="shared" si="18"/>
        <v>na</v>
      </c>
      <c r="O56" s="26" t="str">
        <f t="shared" si="18"/>
        <v>na</v>
      </c>
    </row>
    <row r="57" spans="1:15" x14ac:dyDescent="0.25">
      <c r="A57" s="8">
        <v>2025</v>
      </c>
      <c r="B57" s="2" t="str">
        <f t="shared" ref="B57:O57" si="19">IFERROR(B14/$I14,"na")</f>
        <v>na</v>
      </c>
      <c r="C57" s="2" t="str">
        <f t="shared" si="19"/>
        <v>na</v>
      </c>
      <c r="D57" s="2" t="str">
        <f t="shared" si="19"/>
        <v>na</v>
      </c>
      <c r="E57" s="2" t="str">
        <f t="shared" si="19"/>
        <v>na</v>
      </c>
      <c r="F57" s="2" t="str">
        <f t="shared" si="19"/>
        <v>na</v>
      </c>
      <c r="G57" s="2" t="str">
        <f t="shared" si="19"/>
        <v>na</v>
      </c>
      <c r="H57" s="2" t="str">
        <f t="shared" si="19"/>
        <v>na</v>
      </c>
      <c r="I57" s="26" t="str">
        <f t="shared" si="19"/>
        <v>na</v>
      </c>
      <c r="J57" s="33" t="str">
        <f t="shared" si="19"/>
        <v>na</v>
      </c>
      <c r="K57" s="2" t="str">
        <f t="shared" si="19"/>
        <v>na</v>
      </c>
      <c r="L57" s="26" t="str">
        <f t="shared" si="19"/>
        <v>na</v>
      </c>
      <c r="M57" s="26" t="str">
        <f t="shared" si="19"/>
        <v>na</v>
      </c>
      <c r="N57" s="26" t="str">
        <f t="shared" si="19"/>
        <v>na</v>
      </c>
      <c r="O57" s="26" t="str">
        <f t="shared" si="19"/>
        <v>na</v>
      </c>
    </row>
    <row r="58" spans="1:15" x14ac:dyDescent="0.25">
      <c r="A58" s="8">
        <v>2026</v>
      </c>
      <c r="B58" s="2" t="str">
        <f t="shared" ref="B58:O58" si="20">IFERROR(B15/$I15,"na")</f>
        <v>na</v>
      </c>
      <c r="C58" s="2" t="str">
        <f t="shared" si="20"/>
        <v>na</v>
      </c>
      <c r="D58" s="2" t="str">
        <f t="shared" si="20"/>
        <v>na</v>
      </c>
      <c r="E58" s="2" t="str">
        <f t="shared" si="20"/>
        <v>na</v>
      </c>
      <c r="F58" s="2" t="str">
        <f t="shared" si="20"/>
        <v>na</v>
      </c>
      <c r="G58" s="2" t="str">
        <f t="shared" si="20"/>
        <v>na</v>
      </c>
      <c r="H58" s="2" t="str">
        <f t="shared" si="20"/>
        <v>na</v>
      </c>
      <c r="I58" s="26" t="str">
        <f t="shared" si="20"/>
        <v>na</v>
      </c>
      <c r="J58" s="33" t="str">
        <f t="shared" si="20"/>
        <v>na</v>
      </c>
      <c r="K58" s="2" t="str">
        <f t="shared" si="20"/>
        <v>na</v>
      </c>
      <c r="L58" s="26" t="str">
        <f t="shared" si="20"/>
        <v>na</v>
      </c>
      <c r="M58" s="26" t="str">
        <f t="shared" si="20"/>
        <v>na</v>
      </c>
      <c r="N58" s="26" t="str">
        <f t="shared" si="20"/>
        <v>na</v>
      </c>
      <c r="O58" s="26" t="str">
        <f t="shared" si="20"/>
        <v>na</v>
      </c>
    </row>
    <row r="59" spans="1:15" x14ac:dyDescent="0.25">
      <c r="A59" s="7" t="s">
        <v>23</v>
      </c>
      <c r="B59" s="2" t="str">
        <f t="shared" ref="B59:O59" si="21">IFERROR(B16/$I16,"na")</f>
        <v>na</v>
      </c>
      <c r="C59" s="2" t="str">
        <f t="shared" si="21"/>
        <v>na</v>
      </c>
      <c r="D59" s="2" t="str">
        <f t="shared" si="21"/>
        <v>na</v>
      </c>
      <c r="E59" s="2" t="str">
        <f t="shared" si="21"/>
        <v>na</v>
      </c>
      <c r="F59" s="2" t="str">
        <f t="shared" si="21"/>
        <v>na</v>
      </c>
      <c r="G59" s="2" t="str">
        <f t="shared" si="21"/>
        <v>na</v>
      </c>
      <c r="H59" s="2" t="str">
        <f t="shared" si="21"/>
        <v>na</v>
      </c>
      <c r="I59" s="26" t="str">
        <f t="shared" si="21"/>
        <v>na</v>
      </c>
      <c r="J59" s="33" t="str">
        <f t="shared" si="21"/>
        <v>na</v>
      </c>
      <c r="K59" s="2" t="str">
        <f t="shared" si="21"/>
        <v>na</v>
      </c>
      <c r="L59" s="26" t="str">
        <f t="shared" si="21"/>
        <v>na</v>
      </c>
      <c r="M59" s="26" t="str">
        <f t="shared" si="21"/>
        <v>na</v>
      </c>
      <c r="N59" s="26" t="str">
        <f t="shared" si="21"/>
        <v>na</v>
      </c>
      <c r="O59" s="26" t="str">
        <f t="shared" si="21"/>
        <v>na</v>
      </c>
    </row>
    <row r="61" spans="1:15" x14ac:dyDescent="0.25">
      <c r="A61" t="s">
        <v>50</v>
      </c>
    </row>
    <row r="63" spans="1:15" ht="31.5" x14ac:dyDescent="0.5">
      <c r="A63" s="49" t="s">
        <v>51</v>
      </c>
    </row>
    <row r="65" spans="1:19" x14ac:dyDescent="0.25">
      <c r="A65" t="s">
        <v>27</v>
      </c>
      <c r="C65">
        <f>E31</f>
        <v>2017</v>
      </c>
      <c r="I65"/>
    </row>
    <row r="66" spans="1:19" x14ac:dyDescent="0.25">
      <c r="A66" t="s">
        <v>26</v>
      </c>
      <c r="C66">
        <f>E32</f>
        <v>2019</v>
      </c>
      <c r="I66"/>
    </row>
    <row r="67" spans="1:19" ht="30.75" x14ac:dyDescent="0.3">
      <c r="A67" s="7"/>
      <c r="B67" s="12" t="str">
        <f t="shared" ref="B67:H67" si="22">B5</f>
        <v>American Indian</v>
      </c>
      <c r="C67" s="12" t="str">
        <f t="shared" si="22"/>
        <v>Asian</v>
      </c>
      <c r="D67" s="12" t="str">
        <f t="shared" si="22"/>
        <v>Black</v>
      </c>
      <c r="E67" s="12" t="str">
        <f t="shared" si="22"/>
        <v>Hispanic</v>
      </c>
      <c r="F67" s="12" t="str">
        <f t="shared" si="22"/>
        <v>Multi- racial</v>
      </c>
      <c r="G67" s="12" t="str">
        <f t="shared" si="22"/>
        <v>Pacific Islander</v>
      </c>
      <c r="H67" s="12" t="str">
        <f t="shared" si="22"/>
        <v>White</v>
      </c>
      <c r="I67" s="13" t="s">
        <v>42</v>
      </c>
      <c r="J67" s="12" t="str">
        <f t="shared" ref="J67:O67" si="23">J5</f>
        <v>(Other)</v>
      </c>
      <c r="K67" s="12" t="str">
        <f t="shared" si="23"/>
        <v>(Other)</v>
      </c>
      <c r="L67" s="12" t="str">
        <f t="shared" si="23"/>
        <v>(Other)</v>
      </c>
      <c r="M67" s="12" t="str">
        <f t="shared" si="23"/>
        <v>(Other)</v>
      </c>
      <c r="N67" s="12" t="str">
        <f t="shared" si="23"/>
        <v>(Other)</v>
      </c>
      <c r="O67" s="12" t="str">
        <f t="shared" si="23"/>
        <v>(Other)</v>
      </c>
      <c r="R67" s="17" t="s">
        <v>29</v>
      </c>
    </row>
    <row r="68" spans="1:19" x14ac:dyDescent="0.25">
      <c r="A68" s="7" t="s">
        <v>45</v>
      </c>
      <c r="B68" s="5">
        <f>SUMIFS(Other!B6:B15,$AA$124:$AA$133,"&gt;="&amp;Other!$E$31,$AA$124:$AA$133,"&lt;="&amp;Other!$E$32)</f>
        <v>0</v>
      </c>
      <c r="C68" s="5">
        <f>SUMIFS(Other!C6:C15,$AA$124:$AA$133,"&gt;="&amp;Other!$E$31,$AA$124:$AA$133,"&lt;="&amp;Other!$E$32)</f>
        <v>0</v>
      </c>
      <c r="D68" s="5">
        <f>SUMIFS(Other!D6:D15,$AA$124:$AA$133,"&gt;="&amp;Other!$E$31,$AA$124:$AA$133,"&lt;="&amp;Other!$E$32)</f>
        <v>0</v>
      </c>
      <c r="E68" s="5">
        <f>SUMIFS(Other!E6:E15,$AA$124:$AA$133,"&gt;="&amp;Other!$E$31,$AA$124:$AA$133,"&lt;="&amp;Other!$E$32)</f>
        <v>0</v>
      </c>
      <c r="F68" s="5">
        <f>SUMIFS(Other!F6:F15,$AA$124:$AA$133,"&gt;="&amp;Other!$E$31,$AA$124:$AA$133,"&lt;="&amp;Other!$E$32)</f>
        <v>0</v>
      </c>
      <c r="G68" s="5">
        <f>SUMIFS(Other!G6:G15,$AA$124:$AA$133,"&gt;="&amp;Other!$E$31,$AA$124:$AA$133,"&lt;="&amp;Other!$E$32)</f>
        <v>0</v>
      </c>
      <c r="H68" s="5">
        <f>SUMIFS(Other!H6:H15,$AA$124:$AA$133,"&gt;="&amp;Other!$E$31,$AA$124:$AA$133,"&lt;="&amp;Other!$E$32)</f>
        <v>0</v>
      </c>
      <c r="I68" s="5">
        <f>SUM(B68:H68)</f>
        <v>0</v>
      </c>
      <c r="J68" s="5">
        <f>SUMIFS(Other!J6:J15,$AA$124:$AA$133,"&gt;="&amp;Other!$E$31,$AA$124:$AA$133,"&lt;="&amp;Other!$E$32)</f>
        <v>0</v>
      </c>
      <c r="K68" s="5">
        <f>SUMIFS(Other!K6:K15,$AA$124:$AA$133,"&gt;="&amp;Other!$E$31,$AA$124:$AA$133,"&lt;="&amp;Other!$E$32)</f>
        <v>0</v>
      </c>
      <c r="L68" s="5">
        <f>SUMIFS(Other!L6:L15,$AA$124:$AA$133,"&gt;="&amp;Other!$E$31,$AA$124:$AA$133,"&lt;="&amp;Other!$E$32)</f>
        <v>0</v>
      </c>
      <c r="M68" s="5">
        <f>SUMIFS(Other!M6:M15,$AA$124:$AA$133,"&gt;="&amp;Other!$E$31,$AA$124:$AA$133,"&lt;="&amp;Other!$E$32)</f>
        <v>0</v>
      </c>
      <c r="N68" s="5">
        <f>SUMIFS(Other!N6:N15,Other!$AA$6:$AA$15,"&gt;="&amp;Other!$E$31,Other!$AA$6:$AA$15,"&lt;="&amp;Other!$E$32)</f>
        <v>0</v>
      </c>
      <c r="O68" s="5">
        <f>SUMIFS(Other!O6:O15,Other!$AA$6:$AA$15,"&gt;="&amp;Other!$E$31,Other!$AA$6:$AA$15,"&lt;="&amp;Other!$E$32)</f>
        <v>0</v>
      </c>
    </row>
    <row r="69" spans="1:19" x14ac:dyDescent="0.25">
      <c r="A69" s="7" t="s">
        <v>44</v>
      </c>
      <c r="B69" s="34" t="e">
        <f t="shared" ref="B69:H69" si="24">B68/$I$68</f>
        <v>#DIV/0!</v>
      </c>
      <c r="C69" s="34" t="e">
        <f t="shared" si="24"/>
        <v>#DIV/0!</v>
      </c>
      <c r="D69" s="34" t="e">
        <f t="shared" si="24"/>
        <v>#DIV/0!</v>
      </c>
      <c r="E69" s="34" t="e">
        <f t="shared" si="24"/>
        <v>#DIV/0!</v>
      </c>
      <c r="F69" s="34" t="e">
        <f t="shared" si="24"/>
        <v>#DIV/0!</v>
      </c>
      <c r="G69" s="34" t="e">
        <f t="shared" si="24"/>
        <v>#DIV/0!</v>
      </c>
      <c r="H69" s="34" t="e">
        <f t="shared" si="24"/>
        <v>#DIV/0!</v>
      </c>
      <c r="I69" s="48" t="e">
        <f>SUM(B69:H69)</f>
        <v>#DIV/0!</v>
      </c>
      <c r="J69" s="34" t="e">
        <f t="shared" ref="J69:O69" si="25">J68/$I$68</f>
        <v>#DIV/0!</v>
      </c>
      <c r="K69" s="34" t="e">
        <f t="shared" si="25"/>
        <v>#DIV/0!</v>
      </c>
      <c r="L69" s="34" t="e">
        <f t="shared" si="25"/>
        <v>#DIV/0!</v>
      </c>
      <c r="M69" s="34" t="e">
        <f t="shared" si="25"/>
        <v>#DIV/0!</v>
      </c>
      <c r="N69" s="34" t="e">
        <f t="shared" si="25"/>
        <v>#DIV/0!</v>
      </c>
      <c r="O69" s="34" t="e">
        <f t="shared" si="25"/>
        <v>#DIV/0!</v>
      </c>
    </row>
    <row r="70" spans="1:19" ht="30" x14ac:dyDescent="0.25">
      <c r="A70" s="43"/>
      <c r="B70" s="44"/>
      <c r="C70" s="44"/>
      <c r="D70" s="44"/>
      <c r="E70" s="44"/>
      <c r="F70" s="44"/>
      <c r="G70" s="44"/>
      <c r="H70" s="44"/>
      <c r="I70" s="7" t="s">
        <v>66</v>
      </c>
      <c r="J70" s="44"/>
      <c r="K70" s="44"/>
      <c r="L70" s="44"/>
      <c r="M70" s="44"/>
      <c r="N70" s="44"/>
      <c r="O70" s="44"/>
    </row>
    <row r="71" spans="1:19" x14ac:dyDescent="0.25">
      <c r="A71" s="7" t="s">
        <v>45</v>
      </c>
      <c r="B71" s="47">
        <f>SUMIFS(Other!B18:B27,$AA$124:$AA$133,"&gt;="&amp;Other!$E$31,$AA$124:$AA$133,"&lt;="&amp;Other!$E$32)+B68</f>
        <v>0</v>
      </c>
      <c r="C71" s="47">
        <f>SUMIFS(Other!C18:C27,$AA$124:$AA$133,"&gt;="&amp;Other!$E$31,$AA$124:$AA$133,"&lt;="&amp;Other!$E$32)+C68</f>
        <v>0</v>
      </c>
      <c r="D71" s="47">
        <f>SUMIFS(Other!D18:D27,$AA$124:$AA$133,"&gt;="&amp;Other!$E$31,$AA$124:$AA$133,"&lt;="&amp;Other!$E$32)+D68</f>
        <v>0</v>
      </c>
      <c r="E71" s="47">
        <f>SUMIFS(Other!E18:E27,$AA$124:$AA$133,"&gt;="&amp;Other!$E$31,$AA$124:$AA$133,"&lt;="&amp;Other!$E$32)+E68</f>
        <v>0</v>
      </c>
      <c r="F71" s="47">
        <f>SUMIFS(Other!F18:F27,$AA$124:$AA$133,"&gt;="&amp;Other!$E$31,$AA$124:$AA$133,"&lt;="&amp;Other!$E$32)+F68</f>
        <v>0</v>
      </c>
      <c r="G71" s="47">
        <f>SUMIFS(Other!G18:G27,$AA$124:$AA$133,"&gt;="&amp;Other!$E$31,$AA$124:$AA$133,"&lt;="&amp;Other!$E$32)+G68</f>
        <v>0</v>
      </c>
      <c r="H71" s="47">
        <f>SUMIFS(Other!H18:H27,$AA$124:$AA$133,"&gt;="&amp;Other!$E$31,$AA$124:$AA$133,"&lt;="&amp;Other!$E$32)+H68</f>
        <v>0</v>
      </c>
      <c r="I71" s="5">
        <f>SUM(B71:H71)</f>
        <v>0</v>
      </c>
      <c r="J71" s="47">
        <f>SUMIFS(Other!J18:J27,$AA$124:$AA$133,"&gt;="&amp;Other!$E$31,$AA$124:$AA$133,"&lt;="&amp;Other!$E$32)+J68</f>
        <v>0</v>
      </c>
      <c r="K71" s="47">
        <f>SUMIFS(Other!K18:K27,$AA$124:$AA$133,"&gt;="&amp;Other!$E$31,$AA$124:$AA$133,"&lt;="&amp;Other!$E$32)+K68</f>
        <v>0</v>
      </c>
      <c r="L71" s="47">
        <f>SUMIFS(Other!L18:L27,$AA$124:$AA$133,"&gt;="&amp;Other!$E$31,$AA$124:$AA$133,"&lt;="&amp;Other!$E$32)+L68</f>
        <v>0</v>
      </c>
      <c r="M71" s="47">
        <f>SUMIFS(Other!M18:M27,$AA$124:$AA$133,"&gt;="&amp;Other!$E$31,$AA$124:$AA$133,"&lt;="&amp;Other!$E$32)+M68</f>
        <v>0</v>
      </c>
      <c r="N71" s="44">
        <f>SUMIFS(Other!N18:N27,$AA$124:$AA$133,"&gt;="&amp;Other!$E$31,$AA$124:$AA$133,"&lt;="&amp;Other!$E$32)+N68</f>
        <v>0</v>
      </c>
      <c r="O71" s="44">
        <f>SUMIFS(Other!O18:O27,$AA$124:$AA$133,"&gt;="&amp;Other!$E$31,$AA$124:$AA$133,"&lt;="&amp;Other!$E$32)+O68</f>
        <v>0</v>
      </c>
    </row>
    <row r="72" spans="1:19" x14ac:dyDescent="0.25">
      <c r="A72" s="7" t="s">
        <v>44</v>
      </c>
      <c r="B72" s="34" t="e">
        <f>B71/$I$71</f>
        <v>#DIV/0!</v>
      </c>
      <c r="C72" s="34" t="e">
        <f t="shared" ref="C72:O72" si="26">C71/$I$71</f>
        <v>#DIV/0!</v>
      </c>
      <c r="D72" s="34" t="e">
        <f t="shared" si="26"/>
        <v>#DIV/0!</v>
      </c>
      <c r="E72" s="34" t="e">
        <f t="shared" si="26"/>
        <v>#DIV/0!</v>
      </c>
      <c r="F72" s="34" t="e">
        <f t="shared" si="26"/>
        <v>#DIV/0!</v>
      </c>
      <c r="G72" s="34" t="e">
        <f t="shared" si="26"/>
        <v>#DIV/0!</v>
      </c>
      <c r="H72" s="34" t="e">
        <f t="shared" si="26"/>
        <v>#DIV/0!</v>
      </c>
      <c r="I72" s="34" t="e">
        <f t="shared" si="26"/>
        <v>#DIV/0!</v>
      </c>
      <c r="J72" s="34" t="e">
        <f t="shared" si="26"/>
        <v>#DIV/0!</v>
      </c>
      <c r="K72" s="34" t="e">
        <f t="shared" si="26"/>
        <v>#DIV/0!</v>
      </c>
      <c r="L72" s="34" t="e">
        <f t="shared" si="26"/>
        <v>#DIV/0!</v>
      </c>
      <c r="M72" s="34" t="e">
        <f t="shared" si="26"/>
        <v>#DIV/0!</v>
      </c>
      <c r="N72" s="78" t="e">
        <f t="shared" si="26"/>
        <v>#DIV/0!</v>
      </c>
      <c r="O72" s="78" t="e">
        <f t="shared" si="26"/>
        <v>#DIV/0!</v>
      </c>
    </row>
    <row r="73" spans="1:19" ht="30" x14ac:dyDescent="0.25">
      <c r="A73" s="43"/>
      <c r="B73" s="44"/>
      <c r="C73" s="44"/>
      <c r="D73" s="44"/>
      <c r="E73" s="44"/>
      <c r="F73" s="44"/>
      <c r="G73" s="44"/>
      <c r="H73" s="44"/>
      <c r="I73" s="7" t="s">
        <v>67</v>
      </c>
      <c r="J73" s="44"/>
      <c r="K73" s="44"/>
      <c r="L73" s="44"/>
      <c r="M73" s="44"/>
      <c r="N73" s="44"/>
      <c r="O73" s="44"/>
    </row>
    <row r="74" spans="1:19" x14ac:dyDescent="0.25">
      <c r="A74" s="7" t="s">
        <v>65</v>
      </c>
      <c r="B74" s="47">
        <f>B68+B71</f>
        <v>0</v>
      </c>
      <c r="C74" s="47">
        <f t="shared" ref="C74:M74" si="27">C68+C71</f>
        <v>0</v>
      </c>
      <c r="D74" s="47">
        <f t="shared" si="27"/>
        <v>0</v>
      </c>
      <c r="E74" s="47">
        <f t="shared" si="27"/>
        <v>0</v>
      </c>
      <c r="F74" s="47">
        <f t="shared" si="27"/>
        <v>0</v>
      </c>
      <c r="G74" s="47">
        <f t="shared" si="27"/>
        <v>0</v>
      </c>
      <c r="H74" s="47">
        <f t="shared" si="27"/>
        <v>0</v>
      </c>
      <c r="I74" s="5">
        <f>SUM(B74:H74)</f>
        <v>0</v>
      </c>
      <c r="J74" s="47">
        <f t="shared" si="27"/>
        <v>0</v>
      </c>
      <c r="K74" s="47">
        <f t="shared" si="27"/>
        <v>0</v>
      </c>
      <c r="L74" s="47">
        <f t="shared" si="27"/>
        <v>0</v>
      </c>
      <c r="M74" s="47">
        <f t="shared" si="27"/>
        <v>0</v>
      </c>
      <c r="N74" s="47">
        <f>SUMIFS(Other!N18:N27,Other!$AA$6:$AA$15,"&gt;="&amp;Other!$E$31,Other!$AA$6:$AA$15,"&lt;="&amp;Other!$E$32)</f>
        <v>0</v>
      </c>
      <c r="O74" s="47">
        <f>SUMIFS(Other!O18:O27,Other!$AA$6:$AA$15,"&gt;="&amp;Other!$E$31,Other!$AA$6:$AA$15,"&lt;="&amp;Other!$E$32)</f>
        <v>0</v>
      </c>
    </row>
    <row r="75" spans="1:19" x14ac:dyDescent="0.25">
      <c r="A75" s="7" t="s">
        <v>44</v>
      </c>
      <c r="B75" s="34" t="e">
        <f t="shared" ref="B75:H75" si="28">B74/$I$74</f>
        <v>#DIV/0!</v>
      </c>
      <c r="C75" s="34" t="e">
        <f t="shared" si="28"/>
        <v>#DIV/0!</v>
      </c>
      <c r="D75" s="34" t="e">
        <f t="shared" si="28"/>
        <v>#DIV/0!</v>
      </c>
      <c r="E75" s="34" t="e">
        <f t="shared" si="28"/>
        <v>#DIV/0!</v>
      </c>
      <c r="F75" s="34" t="e">
        <f t="shared" si="28"/>
        <v>#DIV/0!</v>
      </c>
      <c r="G75" s="34" t="e">
        <f t="shared" si="28"/>
        <v>#DIV/0!</v>
      </c>
      <c r="H75" s="34" t="e">
        <f t="shared" si="28"/>
        <v>#DIV/0!</v>
      </c>
      <c r="I75" s="48" t="e">
        <f>SUM(B75:H75)</f>
        <v>#DIV/0!</v>
      </c>
      <c r="J75" s="34" t="e">
        <f t="shared" ref="J75:O75" si="29">J74/$I$74</f>
        <v>#DIV/0!</v>
      </c>
      <c r="K75" s="34" t="e">
        <f t="shared" si="29"/>
        <v>#DIV/0!</v>
      </c>
      <c r="L75" s="34" t="e">
        <f t="shared" si="29"/>
        <v>#DIV/0!</v>
      </c>
      <c r="M75" s="34" t="e">
        <f t="shared" si="29"/>
        <v>#DIV/0!</v>
      </c>
      <c r="N75" s="34" t="e">
        <f t="shared" si="29"/>
        <v>#DIV/0!</v>
      </c>
      <c r="O75" s="34" t="e">
        <f t="shared" si="29"/>
        <v>#DIV/0!</v>
      </c>
    </row>
    <row r="76" spans="1:19" x14ac:dyDescent="0.25">
      <c r="A76"/>
      <c r="I76"/>
    </row>
    <row r="77" spans="1:19" x14ac:dyDescent="0.25">
      <c r="J77" s="3"/>
      <c r="K77" s="3"/>
      <c r="L77" s="3"/>
      <c r="M77" s="3"/>
      <c r="N77" s="3"/>
      <c r="O77" s="3"/>
      <c r="R77" t="s">
        <v>11</v>
      </c>
      <c r="S77" t="s">
        <v>61</v>
      </c>
    </row>
    <row r="78" spans="1:19" hidden="1" x14ac:dyDescent="0.25">
      <c r="J78" s="3"/>
      <c r="K78" s="3"/>
      <c r="L78" s="3"/>
      <c r="M78" s="3"/>
      <c r="N78" s="3"/>
      <c r="O78" s="3"/>
      <c r="R78" t="s">
        <v>4</v>
      </c>
      <c r="S78" t="s">
        <v>62</v>
      </c>
    </row>
    <row r="79" spans="1:19" hidden="1" x14ac:dyDescent="0.25">
      <c r="A79" s="6" t="s">
        <v>46</v>
      </c>
      <c r="B79" s="58" t="e">
        <f>B69/B72</f>
        <v>#DIV/0!</v>
      </c>
      <c r="C79" s="58" t="e">
        <f t="shared" ref="C79:M79" si="30">C69/C72</f>
        <v>#DIV/0!</v>
      </c>
      <c r="D79" s="58" t="e">
        <f t="shared" si="30"/>
        <v>#DIV/0!</v>
      </c>
      <c r="E79" s="58" t="e">
        <f t="shared" si="30"/>
        <v>#DIV/0!</v>
      </c>
      <c r="F79" s="58" t="e">
        <f t="shared" si="30"/>
        <v>#DIV/0!</v>
      </c>
      <c r="G79" s="58" t="e">
        <f t="shared" si="30"/>
        <v>#DIV/0!</v>
      </c>
      <c r="H79" s="58" t="e">
        <f t="shared" si="30"/>
        <v>#DIV/0!</v>
      </c>
      <c r="I79" s="58"/>
      <c r="J79" s="58" t="e">
        <f t="shared" si="30"/>
        <v>#DIV/0!</v>
      </c>
      <c r="K79" s="58" t="e">
        <f t="shared" si="30"/>
        <v>#DIV/0!</v>
      </c>
      <c r="L79" s="58" t="e">
        <f t="shared" si="30"/>
        <v>#DIV/0!</v>
      </c>
      <c r="M79" s="58" t="e">
        <f t="shared" si="30"/>
        <v>#DIV/0!</v>
      </c>
      <c r="N79" s="58" t="e">
        <f t="shared" ref="N79:O79" si="31">N69/N75</f>
        <v>#DIV/0!</v>
      </c>
      <c r="O79" s="58" t="e">
        <f t="shared" si="31"/>
        <v>#DIV/0!</v>
      </c>
      <c r="R79" t="s">
        <v>12</v>
      </c>
      <c r="S79" t="s">
        <v>63</v>
      </c>
    </row>
    <row r="80" spans="1:19" hidden="1" x14ac:dyDescent="0.25">
      <c r="A80" s="6" t="s">
        <v>6</v>
      </c>
      <c r="B80" s="59" t="e">
        <f t="shared" ref="B80:H80" si="32">LN(B79)</f>
        <v>#DIV/0!</v>
      </c>
      <c r="C80" s="59" t="e">
        <f t="shared" si="32"/>
        <v>#DIV/0!</v>
      </c>
      <c r="D80" s="59" t="e">
        <f t="shared" si="32"/>
        <v>#DIV/0!</v>
      </c>
      <c r="E80" s="59" t="e">
        <f t="shared" si="32"/>
        <v>#DIV/0!</v>
      </c>
      <c r="F80" s="59" t="e">
        <f t="shared" si="32"/>
        <v>#DIV/0!</v>
      </c>
      <c r="G80" s="59" t="e">
        <f t="shared" si="32"/>
        <v>#DIV/0!</v>
      </c>
      <c r="H80" s="59" t="e">
        <f t="shared" si="32"/>
        <v>#DIV/0!</v>
      </c>
      <c r="J80" s="59" t="e">
        <f t="shared" ref="J80:O80" si="33">LN(J79)</f>
        <v>#DIV/0!</v>
      </c>
      <c r="K80" s="59" t="e">
        <f t="shared" si="33"/>
        <v>#DIV/0!</v>
      </c>
      <c r="L80" s="59" t="e">
        <f t="shared" si="33"/>
        <v>#DIV/0!</v>
      </c>
      <c r="M80" s="59" t="e">
        <f t="shared" si="33"/>
        <v>#DIV/0!</v>
      </c>
      <c r="N80" s="59" t="e">
        <f t="shared" si="33"/>
        <v>#DIV/0!</v>
      </c>
      <c r="O80" s="59" t="e">
        <f t="shared" si="33"/>
        <v>#DIV/0!</v>
      </c>
      <c r="R80" t="s">
        <v>5</v>
      </c>
      <c r="S80" t="s">
        <v>64</v>
      </c>
    </row>
    <row r="81" spans="1:23" hidden="1" x14ac:dyDescent="0.25">
      <c r="A81" s="9" t="s">
        <v>7</v>
      </c>
      <c r="B81" s="64" t="e">
        <f t="shared" ref="B81:H81" si="34">1-B69</f>
        <v>#DIV/0!</v>
      </c>
      <c r="C81" s="64" t="e">
        <f t="shared" si="34"/>
        <v>#DIV/0!</v>
      </c>
      <c r="D81" s="64" t="e">
        <f t="shared" si="34"/>
        <v>#DIV/0!</v>
      </c>
      <c r="E81" s="64" t="e">
        <f t="shared" si="34"/>
        <v>#DIV/0!</v>
      </c>
      <c r="F81" s="64" t="e">
        <f t="shared" si="34"/>
        <v>#DIV/0!</v>
      </c>
      <c r="G81" s="64" t="e">
        <f t="shared" si="34"/>
        <v>#DIV/0!</v>
      </c>
      <c r="H81" s="64" t="e">
        <f t="shared" si="34"/>
        <v>#DIV/0!</v>
      </c>
      <c r="I81"/>
      <c r="J81" s="64" t="e">
        <f t="shared" ref="J81:O81" si="35">1-J69</f>
        <v>#DIV/0!</v>
      </c>
      <c r="K81" s="64" t="e">
        <f t="shared" si="35"/>
        <v>#DIV/0!</v>
      </c>
      <c r="L81" s="64" t="e">
        <f t="shared" si="35"/>
        <v>#DIV/0!</v>
      </c>
      <c r="M81" s="64" t="e">
        <f t="shared" si="35"/>
        <v>#DIV/0!</v>
      </c>
      <c r="N81" s="64" t="e">
        <f t="shared" si="35"/>
        <v>#DIV/0!</v>
      </c>
      <c r="O81" s="64" t="e">
        <f t="shared" si="35"/>
        <v>#DIV/0!</v>
      </c>
    </row>
    <row r="82" spans="1:23" hidden="1" x14ac:dyDescent="0.25">
      <c r="A82" s="6" t="s">
        <v>8</v>
      </c>
      <c r="B82" s="60" t="e">
        <f>B69*B68</f>
        <v>#DIV/0!</v>
      </c>
      <c r="C82" s="60" t="e">
        <f t="shared" ref="C82:M82" si="36">C69*C68</f>
        <v>#DIV/0!</v>
      </c>
      <c r="D82" s="60" t="e">
        <f t="shared" si="36"/>
        <v>#DIV/0!</v>
      </c>
      <c r="E82" s="60" t="e">
        <f t="shared" si="36"/>
        <v>#DIV/0!</v>
      </c>
      <c r="F82" s="60" t="e">
        <f t="shared" si="36"/>
        <v>#DIV/0!</v>
      </c>
      <c r="G82" s="60" t="e">
        <f t="shared" si="36"/>
        <v>#DIV/0!</v>
      </c>
      <c r="H82" s="60" t="e">
        <f t="shared" si="36"/>
        <v>#DIV/0!</v>
      </c>
      <c r="I82" s="60"/>
      <c r="J82" s="60" t="e">
        <f t="shared" si="36"/>
        <v>#DIV/0!</v>
      </c>
      <c r="K82" s="60" t="e">
        <f t="shared" si="36"/>
        <v>#DIV/0!</v>
      </c>
      <c r="L82" s="60" t="e">
        <f t="shared" si="36"/>
        <v>#DIV/0!</v>
      </c>
      <c r="M82" s="60" t="e">
        <f t="shared" si="36"/>
        <v>#DIV/0!</v>
      </c>
      <c r="N82" s="15" t="e">
        <f t="shared" ref="N82:O82" si="37">N69*$I$68</f>
        <v>#DIV/0!</v>
      </c>
      <c r="O82" s="15" t="e">
        <f t="shared" si="37"/>
        <v>#DIV/0!</v>
      </c>
    </row>
    <row r="83" spans="1:23" hidden="1" x14ac:dyDescent="0.25">
      <c r="A83"/>
      <c r="B83" s="61"/>
      <c r="C83" s="62"/>
      <c r="D83" s="62"/>
      <c r="E83" s="62"/>
      <c r="F83" s="62"/>
      <c r="G83" s="62"/>
      <c r="H83" s="62"/>
      <c r="I83"/>
      <c r="J83" s="62"/>
      <c r="K83" s="62"/>
      <c r="L83" s="62"/>
      <c r="M83" s="62"/>
      <c r="N83" s="62"/>
      <c r="O83" s="62"/>
    </row>
    <row r="84" spans="1:23" hidden="1" x14ac:dyDescent="0.25">
      <c r="A84" s="19" t="s">
        <v>1</v>
      </c>
      <c r="B84" s="62"/>
      <c r="C84" s="62"/>
      <c r="D84" s="62"/>
      <c r="E84" s="62"/>
      <c r="F84" s="62"/>
      <c r="G84" s="62"/>
      <c r="H84" s="62"/>
      <c r="I84" s="56"/>
      <c r="J84" s="62"/>
      <c r="K84" s="62"/>
      <c r="L84" s="62"/>
      <c r="M84" s="62"/>
      <c r="N84" s="62"/>
      <c r="O84" s="62"/>
    </row>
    <row r="85" spans="1:23" hidden="1" x14ac:dyDescent="0.25">
      <c r="A85" s="6" t="s">
        <v>9</v>
      </c>
      <c r="B85" s="65" t="e">
        <f>1-B72</f>
        <v>#DIV/0!</v>
      </c>
      <c r="C85" s="65" t="e">
        <f t="shared" ref="C85:M85" si="38">1-C72</f>
        <v>#DIV/0!</v>
      </c>
      <c r="D85" s="65" t="e">
        <f t="shared" si="38"/>
        <v>#DIV/0!</v>
      </c>
      <c r="E85" s="65" t="e">
        <f t="shared" si="38"/>
        <v>#DIV/0!</v>
      </c>
      <c r="F85" s="65" t="e">
        <f t="shared" si="38"/>
        <v>#DIV/0!</v>
      </c>
      <c r="G85" s="65" t="e">
        <f t="shared" si="38"/>
        <v>#DIV/0!</v>
      </c>
      <c r="H85" s="65" t="e">
        <f t="shared" si="38"/>
        <v>#DIV/0!</v>
      </c>
      <c r="I85" s="65"/>
      <c r="J85" s="65" t="e">
        <f t="shared" si="38"/>
        <v>#DIV/0!</v>
      </c>
      <c r="K85" s="65" t="e">
        <f t="shared" si="38"/>
        <v>#DIV/0!</v>
      </c>
      <c r="L85" s="65" t="e">
        <f t="shared" si="38"/>
        <v>#DIV/0!</v>
      </c>
      <c r="M85" s="65" t="e">
        <f t="shared" si="38"/>
        <v>#DIV/0!</v>
      </c>
      <c r="N85" s="65" t="e">
        <f t="shared" ref="N85:O85" si="39">1-N75</f>
        <v>#DIV/0!</v>
      </c>
      <c r="O85" s="65" t="e">
        <f t="shared" si="39"/>
        <v>#DIV/0!</v>
      </c>
      <c r="P85" s="38"/>
      <c r="Q85" s="38"/>
      <c r="R85" s="38"/>
      <c r="S85" s="38"/>
      <c r="T85" s="38"/>
      <c r="U85" s="38"/>
      <c r="V85" s="38"/>
      <c r="W85" s="38"/>
    </row>
    <row r="86" spans="1:23" hidden="1" x14ac:dyDescent="0.25">
      <c r="A86" s="6" t="s">
        <v>10</v>
      </c>
      <c r="B86" s="22" t="e">
        <f>B71*B72</f>
        <v>#DIV/0!</v>
      </c>
      <c r="C86" s="22" t="e">
        <f t="shared" ref="C86:M86" si="40">C71*C72</f>
        <v>#DIV/0!</v>
      </c>
      <c r="D86" s="22" t="e">
        <f t="shared" si="40"/>
        <v>#DIV/0!</v>
      </c>
      <c r="E86" s="22" t="e">
        <f t="shared" si="40"/>
        <v>#DIV/0!</v>
      </c>
      <c r="F86" s="22" t="e">
        <f t="shared" si="40"/>
        <v>#DIV/0!</v>
      </c>
      <c r="G86" s="22" t="e">
        <f t="shared" si="40"/>
        <v>#DIV/0!</v>
      </c>
      <c r="H86" s="22" t="e">
        <f t="shared" si="40"/>
        <v>#DIV/0!</v>
      </c>
      <c r="I86" s="22"/>
      <c r="J86" s="22" t="e">
        <f t="shared" si="40"/>
        <v>#DIV/0!</v>
      </c>
      <c r="K86" s="22" t="e">
        <f t="shared" si="40"/>
        <v>#DIV/0!</v>
      </c>
      <c r="L86" s="22" t="e">
        <f t="shared" si="40"/>
        <v>#DIV/0!</v>
      </c>
      <c r="M86" s="22" t="e">
        <f t="shared" si="40"/>
        <v>#DIV/0!</v>
      </c>
      <c r="N86" s="22" t="e">
        <f t="shared" ref="N86:O86" si="41">N75*$I$74</f>
        <v>#DIV/0!</v>
      </c>
      <c r="O86" s="22" t="e">
        <f t="shared" si="41"/>
        <v>#DIV/0!</v>
      </c>
      <c r="P86" s="72"/>
      <c r="Q86" s="72"/>
      <c r="R86" s="72"/>
      <c r="S86" s="72"/>
      <c r="T86" s="72"/>
      <c r="U86" s="72"/>
      <c r="V86" s="72"/>
      <c r="W86" s="72"/>
    </row>
    <row r="87" spans="1:23" hidden="1" x14ac:dyDescent="0.25">
      <c r="A87" s="19" t="s">
        <v>32</v>
      </c>
      <c r="B87" s="62"/>
      <c r="C87" s="63"/>
      <c r="D87" s="63"/>
      <c r="E87" s="63"/>
      <c r="F87" s="63"/>
      <c r="G87" s="63"/>
      <c r="H87" s="63"/>
      <c r="I87" s="56"/>
      <c r="J87" s="63"/>
      <c r="K87" s="63"/>
      <c r="L87" s="63"/>
      <c r="M87" s="63"/>
      <c r="N87" s="63"/>
      <c r="O87" s="63"/>
      <c r="P87" s="68"/>
      <c r="Q87" s="68"/>
      <c r="R87" s="68"/>
      <c r="S87" s="68"/>
      <c r="T87" s="68"/>
      <c r="U87" s="68"/>
      <c r="V87" s="68"/>
      <c r="W87" s="68"/>
    </row>
    <row r="88" spans="1:23" hidden="1" x14ac:dyDescent="0.25">
      <c r="A88" s="6" t="s">
        <v>3</v>
      </c>
      <c r="B88" s="59" t="e">
        <f>Summary!$B$3*SQRT((B81/B82)+(B85/B86))</f>
        <v>#DIV/0!</v>
      </c>
      <c r="C88" s="59" t="e">
        <f>Summary!$B$3*SQRT((C81/C82)+(C85/C86))</f>
        <v>#DIV/0!</v>
      </c>
      <c r="D88" s="59" t="e">
        <f>Summary!$B$3*SQRT((D81/D82)+(D85/D86))</f>
        <v>#DIV/0!</v>
      </c>
      <c r="E88" s="59" t="e">
        <f>Summary!$B$3*SQRT((E81/E82)+(E85/E86))</f>
        <v>#DIV/0!</v>
      </c>
      <c r="F88" s="59" t="e">
        <f>Summary!$B$3*SQRT((F81/F82)+(F85/F86))</f>
        <v>#DIV/0!</v>
      </c>
      <c r="G88" s="59" t="e">
        <f>Summary!$B$3*SQRT((G81/G82)+(G85/G86))</f>
        <v>#DIV/0!</v>
      </c>
      <c r="H88" s="59" t="e">
        <f>Summary!$B$3*SQRT((H81/H82)+(H85/H86))</f>
        <v>#DIV/0!</v>
      </c>
      <c r="J88" s="59" t="e">
        <f>Summary!$B$3*SQRT((J81/J82)+(J85/J86))</f>
        <v>#DIV/0!</v>
      </c>
      <c r="K88" s="59" t="e">
        <f>Summary!$B$3*SQRT((K81/K82)+(K85/K86))</f>
        <v>#DIV/0!</v>
      </c>
      <c r="L88" s="59" t="e">
        <f>Summary!$B$3*SQRT((L81/L82)+(L85/L86))</f>
        <v>#DIV/0!</v>
      </c>
      <c r="M88" s="59" t="e">
        <f>Summary!$B$3*SQRT((M81/M82)+(M85/M86))</f>
        <v>#DIV/0!</v>
      </c>
      <c r="N88" s="59" t="e">
        <f>Summary!$B$3*SQRT((N81/N82)+(N85/N86))</f>
        <v>#DIV/0!</v>
      </c>
      <c r="O88" s="59" t="e">
        <f>Summary!$B$3*SQRT((O81/O82)+(O85/O86))</f>
        <v>#DIV/0!</v>
      </c>
      <c r="P88" s="10"/>
      <c r="Q88" s="10"/>
      <c r="R88" s="10"/>
      <c r="S88" s="10"/>
      <c r="T88" s="10"/>
      <c r="U88" s="10"/>
      <c r="V88" s="10"/>
      <c r="W88" s="10"/>
    </row>
    <row r="89" spans="1:23" hidden="1" x14ac:dyDescent="0.25">
      <c r="A89" s="6" t="s">
        <v>14</v>
      </c>
      <c r="B89" s="59" t="e">
        <f t="shared" ref="B89:H89" si="42">B80-B88</f>
        <v>#DIV/0!</v>
      </c>
      <c r="C89" s="59" t="e">
        <f t="shared" si="42"/>
        <v>#DIV/0!</v>
      </c>
      <c r="D89" s="59" t="e">
        <f t="shared" si="42"/>
        <v>#DIV/0!</v>
      </c>
      <c r="E89" s="59" t="e">
        <f t="shared" si="42"/>
        <v>#DIV/0!</v>
      </c>
      <c r="F89" s="59" t="e">
        <f t="shared" si="42"/>
        <v>#DIV/0!</v>
      </c>
      <c r="G89" s="59" t="e">
        <f t="shared" si="42"/>
        <v>#DIV/0!</v>
      </c>
      <c r="H89" s="59" t="e">
        <f t="shared" si="42"/>
        <v>#DIV/0!</v>
      </c>
      <c r="J89" s="59" t="e">
        <f t="shared" ref="J89:O89" si="43">J80-J88</f>
        <v>#DIV/0!</v>
      </c>
      <c r="K89" s="59" t="e">
        <f t="shared" si="43"/>
        <v>#DIV/0!</v>
      </c>
      <c r="L89" s="59" t="e">
        <f t="shared" si="43"/>
        <v>#DIV/0!</v>
      </c>
      <c r="M89" s="59" t="e">
        <f t="shared" si="43"/>
        <v>#DIV/0!</v>
      </c>
      <c r="N89" s="59" t="e">
        <f t="shared" si="43"/>
        <v>#DIV/0!</v>
      </c>
      <c r="O89" s="59" t="e">
        <f t="shared" si="43"/>
        <v>#DIV/0!</v>
      </c>
      <c r="P89" s="38"/>
      <c r="Q89" s="38"/>
      <c r="R89" s="38"/>
      <c r="S89" s="38"/>
      <c r="T89" s="38"/>
      <c r="U89" s="38"/>
      <c r="V89" s="38"/>
      <c r="W89" s="38"/>
    </row>
    <row r="90" spans="1:23" hidden="1" x14ac:dyDescent="0.25">
      <c r="A90" s="6" t="s">
        <v>13</v>
      </c>
      <c r="B90" s="59" t="e">
        <f t="shared" ref="B90:H90" si="44">B80+B88</f>
        <v>#DIV/0!</v>
      </c>
      <c r="C90" s="59" t="e">
        <f t="shared" si="44"/>
        <v>#DIV/0!</v>
      </c>
      <c r="D90" s="59" t="e">
        <f t="shared" si="44"/>
        <v>#DIV/0!</v>
      </c>
      <c r="E90" s="59" t="e">
        <f t="shared" si="44"/>
        <v>#DIV/0!</v>
      </c>
      <c r="F90" s="59" t="e">
        <f t="shared" si="44"/>
        <v>#DIV/0!</v>
      </c>
      <c r="G90" s="59" t="e">
        <f t="shared" si="44"/>
        <v>#DIV/0!</v>
      </c>
      <c r="H90" s="59" t="e">
        <f t="shared" si="44"/>
        <v>#DIV/0!</v>
      </c>
      <c r="J90" s="59" t="e">
        <f t="shared" ref="J90:O90" si="45">J80+J88</f>
        <v>#DIV/0!</v>
      </c>
      <c r="K90" s="59" t="e">
        <f t="shared" si="45"/>
        <v>#DIV/0!</v>
      </c>
      <c r="L90" s="59" t="e">
        <f t="shared" si="45"/>
        <v>#DIV/0!</v>
      </c>
      <c r="M90" s="59" t="e">
        <f t="shared" si="45"/>
        <v>#DIV/0!</v>
      </c>
      <c r="N90" s="59" t="e">
        <f t="shared" si="45"/>
        <v>#DIV/0!</v>
      </c>
      <c r="O90" s="59" t="e">
        <f t="shared" si="45"/>
        <v>#DIV/0!</v>
      </c>
      <c r="P90" s="73"/>
      <c r="Q90" s="73"/>
      <c r="R90" s="73"/>
      <c r="S90" s="73"/>
      <c r="T90" s="73"/>
      <c r="U90" s="73"/>
      <c r="V90" s="73"/>
      <c r="W90" s="73"/>
    </row>
    <row r="91" spans="1:23" hidden="1" x14ac:dyDescent="0.25">
      <c r="A91" s="37" t="s">
        <v>37</v>
      </c>
      <c r="B91" s="59"/>
      <c r="C91" s="59"/>
      <c r="D91" s="59"/>
      <c r="E91" s="59"/>
      <c r="F91" s="59"/>
      <c r="G91" s="59"/>
      <c r="H91" s="59"/>
      <c r="I91"/>
      <c r="J91" s="59"/>
      <c r="K91" s="59"/>
      <c r="L91" s="59"/>
      <c r="M91" s="59"/>
      <c r="N91" s="59"/>
      <c r="O91" s="59"/>
      <c r="P91" s="38"/>
      <c r="Q91" s="38"/>
      <c r="R91" s="38"/>
      <c r="S91" s="38"/>
      <c r="T91" s="38"/>
      <c r="U91" s="38"/>
      <c r="V91" s="38"/>
      <c r="W91" s="38"/>
    </row>
    <row r="92" spans="1:23" hidden="1" x14ac:dyDescent="0.25">
      <c r="A92" s="36" t="s">
        <v>35</v>
      </c>
      <c r="B92" s="57" t="e">
        <f t="shared" ref="B92:H93" si="46">EXP(B89)</f>
        <v>#DIV/0!</v>
      </c>
      <c r="C92" s="57" t="e">
        <f t="shared" si="46"/>
        <v>#DIV/0!</v>
      </c>
      <c r="D92" s="57" t="e">
        <f t="shared" si="46"/>
        <v>#DIV/0!</v>
      </c>
      <c r="E92" s="57" t="e">
        <f t="shared" si="46"/>
        <v>#DIV/0!</v>
      </c>
      <c r="F92" s="57" t="e">
        <f t="shared" si="46"/>
        <v>#DIV/0!</v>
      </c>
      <c r="G92" s="57" t="e">
        <f t="shared" si="46"/>
        <v>#DIV/0!</v>
      </c>
      <c r="H92" s="57" t="e">
        <f t="shared" si="46"/>
        <v>#DIV/0!</v>
      </c>
      <c r="J92" s="57" t="e">
        <f t="shared" ref="J92:O93" si="47">EXP(J89)</f>
        <v>#DIV/0!</v>
      </c>
      <c r="K92" s="57" t="e">
        <f t="shared" si="47"/>
        <v>#DIV/0!</v>
      </c>
      <c r="L92" s="57" t="e">
        <f t="shared" si="47"/>
        <v>#DIV/0!</v>
      </c>
      <c r="M92" s="57" t="e">
        <f t="shared" si="47"/>
        <v>#DIV/0!</v>
      </c>
      <c r="N92" s="57" t="e">
        <f t="shared" si="47"/>
        <v>#DIV/0!</v>
      </c>
      <c r="O92" s="57" t="e">
        <f t="shared" si="47"/>
        <v>#DIV/0!</v>
      </c>
    </row>
    <row r="93" spans="1:23" hidden="1" x14ac:dyDescent="0.25">
      <c r="A93" s="36" t="s">
        <v>36</v>
      </c>
      <c r="B93" s="51" t="e">
        <f t="shared" si="46"/>
        <v>#DIV/0!</v>
      </c>
      <c r="C93" s="51" t="e">
        <f t="shared" si="46"/>
        <v>#DIV/0!</v>
      </c>
      <c r="D93" s="51" t="e">
        <f t="shared" si="46"/>
        <v>#DIV/0!</v>
      </c>
      <c r="E93" s="51" t="e">
        <f t="shared" si="46"/>
        <v>#DIV/0!</v>
      </c>
      <c r="F93" s="51" t="e">
        <f t="shared" si="46"/>
        <v>#DIV/0!</v>
      </c>
      <c r="G93" s="51" t="e">
        <f t="shared" si="46"/>
        <v>#DIV/0!</v>
      </c>
      <c r="H93" s="51" t="e">
        <f t="shared" si="46"/>
        <v>#DIV/0!</v>
      </c>
      <c r="J93" s="51" t="e">
        <f t="shared" si="47"/>
        <v>#DIV/0!</v>
      </c>
      <c r="K93" s="51" t="e">
        <f t="shared" si="47"/>
        <v>#DIV/0!</v>
      </c>
      <c r="L93" s="51" t="e">
        <f t="shared" si="47"/>
        <v>#DIV/0!</v>
      </c>
      <c r="M93" s="51" t="e">
        <f t="shared" si="47"/>
        <v>#DIV/0!</v>
      </c>
      <c r="N93" s="51" t="e">
        <f t="shared" si="47"/>
        <v>#DIV/0!</v>
      </c>
      <c r="O93" s="51" t="e">
        <f t="shared" si="47"/>
        <v>#DIV/0!</v>
      </c>
      <c r="P93" s="38"/>
      <c r="Q93" s="38"/>
      <c r="R93" s="38"/>
      <c r="S93" s="38"/>
      <c r="T93" s="38"/>
      <c r="U93" s="38"/>
      <c r="V93" s="38"/>
      <c r="W93" s="38"/>
    </row>
    <row r="94" spans="1:23" hidden="1" x14ac:dyDescent="0.25">
      <c r="A94" s="6" t="s">
        <v>30</v>
      </c>
      <c r="B94" s="70" t="str">
        <f t="shared" ref="B94:H94" si="48">IFERROR(IF(B92&gt;1,"Yes",IF(B93&lt;1,"Less than expected","Expected")),"na")</f>
        <v>na</v>
      </c>
      <c r="C94" s="70" t="str">
        <f t="shared" si="48"/>
        <v>na</v>
      </c>
      <c r="D94" s="70" t="str">
        <f t="shared" si="48"/>
        <v>na</v>
      </c>
      <c r="E94" s="70" t="str">
        <f t="shared" si="48"/>
        <v>na</v>
      </c>
      <c r="F94" s="70" t="str">
        <f t="shared" si="48"/>
        <v>na</v>
      </c>
      <c r="G94" s="70" t="str">
        <f t="shared" si="48"/>
        <v>na</v>
      </c>
      <c r="H94" s="70" t="str">
        <f t="shared" si="48"/>
        <v>na</v>
      </c>
      <c r="I94" s="36"/>
      <c r="J94" s="70" t="str">
        <f t="shared" ref="J94:O94" si="49">IFERROR(IF(J92&gt;1,"Yes",IF(J93&lt;1,"Less than expected","Expected")),"na")</f>
        <v>na</v>
      </c>
      <c r="K94" s="70" t="str">
        <f t="shared" si="49"/>
        <v>na</v>
      </c>
      <c r="L94" s="79" t="str">
        <f t="shared" si="49"/>
        <v>na</v>
      </c>
      <c r="M94" s="79" t="str">
        <f t="shared" si="49"/>
        <v>na</v>
      </c>
      <c r="N94" s="35" t="str">
        <f t="shared" si="49"/>
        <v>na</v>
      </c>
      <c r="O94" s="35" t="str">
        <f t="shared" si="49"/>
        <v>na</v>
      </c>
    </row>
    <row r="95" spans="1:23" x14ac:dyDescent="0.25">
      <c r="A95"/>
      <c r="I95"/>
    </row>
    <row r="103" spans="1:20" hidden="1" x14ac:dyDescent="0.25">
      <c r="A103" s="1" t="s">
        <v>38</v>
      </c>
      <c r="B103" t="str">
        <f t="shared" ref="B103:H103" si="50">IF(COUNT(B6:B15)&gt;0,COUNT(B6:B15),"")</f>
        <v/>
      </c>
      <c r="C103" t="str">
        <f t="shared" si="50"/>
        <v/>
      </c>
      <c r="D103" t="str">
        <f t="shared" si="50"/>
        <v/>
      </c>
      <c r="E103" t="str">
        <f t="shared" si="50"/>
        <v/>
      </c>
      <c r="F103" t="str">
        <f t="shared" si="50"/>
        <v/>
      </c>
      <c r="G103" t="str">
        <f t="shared" si="50"/>
        <v/>
      </c>
      <c r="H103" t="str">
        <f t="shared" si="50"/>
        <v/>
      </c>
      <c r="I103"/>
      <c r="J103" t="str">
        <f t="shared" ref="J103:O103" si="51">IF(COUNT(J6:J15)&gt;0,COUNT(J6:J15),"")</f>
        <v/>
      </c>
      <c r="K103" t="str">
        <f t="shared" si="51"/>
        <v/>
      </c>
      <c r="L103" t="str">
        <f t="shared" si="51"/>
        <v/>
      </c>
      <c r="M103" t="str">
        <f t="shared" si="51"/>
        <v/>
      </c>
      <c r="N103" t="str">
        <f t="shared" si="51"/>
        <v/>
      </c>
      <c r="O103" t="str">
        <f t="shared" si="51"/>
        <v/>
      </c>
      <c r="R103">
        <f>MIN(I103:O103,B103:H103)</f>
        <v>0</v>
      </c>
      <c r="S103">
        <f>MAX(I103:O103,B103:H103)</f>
        <v>0</v>
      </c>
      <c r="T103">
        <f>S103-R103</f>
        <v>0</v>
      </c>
    </row>
    <row r="104" spans="1:20" hidden="1" x14ac:dyDescent="0.25">
      <c r="A104" s="1" t="s">
        <v>56</v>
      </c>
      <c r="B104" t="str">
        <f t="shared" ref="B104:H104" si="52">IF(COUNT(B18:B27)&gt;0,COUNT(B18:B27),"")</f>
        <v/>
      </c>
      <c r="C104" t="str">
        <f t="shared" si="52"/>
        <v/>
      </c>
      <c r="D104" t="str">
        <f t="shared" si="52"/>
        <v/>
      </c>
      <c r="E104" t="str">
        <f t="shared" si="52"/>
        <v/>
      </c>
      <c r="F104" t="str">
        <f t="shared" si="52"/>
        <v/>
      </c>
      <c r="G104" t="str">
        <f t="shared" si="52"/>
        <v/>
      </c>
      <c r="H104" t="str">
        <f t="shared" si="52"/>
        <v/>
      </c>
      <c r="J104" t="str">
        <f t="shared" ref="J104:O104" si="53">IF(COUNT(J18:J27)&gt;0,COUNT(J18:J27),"")</f>
        <v/>
      </c>
      <c r="K104" t="str">
        <f t="shared" si="53"/>
        <v/>
      </c>
      <c r="L104" t="str">
        <f t="shared" si="53"/>
        <v/>
      </c>
      <c r="M104" t="str">
        <f t="shared" si="53"/>
        <v/>
      </c>
      <c r="N104" t="str">
        <f t="shared" si="53"/>
        <v/>
      </c>
      <c r="O104" t="str">
        <f t="shared" si="53"/>
        <v/>
      </c>
      <c r="R104">
        <f>MIN(I104:O104,B104:H104)</f>
        <v>0</v>
      </c>
      <c r="S104">
        <f>MAX(I104:O104,B104:H104)</f>
        <v>0</v>
      </c>
      <c r="T104">
        <f>S104-R104</f>
        <v>0</v>
      </c>
    </row>
    <row r="105" spans="1:20" x14ac:dyDescent="0.25">
      <c r="T105">
        <f>MAX(T103:T104)</f>
        <v>0</v>
      </c>
    </row>
    <row r="123" spans="26:30" x14ac:dyDescent="0.25">
      <c r="Z123">
        <f>MAX(MIN(AD6:AD15)-1,0)</f>
        <v>0</v>
      </c>
      <c r="AA123">
        <f ca="1">MAX(AB124:AB203)-MIN(AB124:AB203)+1</f>
        <v>10</v>
      </c>
    </row>
    <row r="124" spans="26:30" x14ac:dyDescent="0.25">
      <c r="AA124">
        <v>2017</v>
      </c>
      <c r="AB124">
        <f t="array" aca="1" ref="AB124" ca="1">IF(AA124&lt;&gt;"",CELL("row",AA124),"")</f>
        <v>124</v>
      </c>
      <c r="AC124">
        <v>1</v>
      </c>
      <c r="AD124">
        <f>IF(AA124="","",AC124)</f>
        <v>1</v>
      </c>
    </row>
    <row r="125" spans="26:30" x14ac:dyDescent="0.25">
      <c r="AA125">
        <v>2018</v>
      </c>
      <c r="AB125">
        <f t="array" aca="1" ref="AB125" ca="1">IF(AA125&lt;&gt;"",CELL("row",AA125),"")</f>
        <v>125</v>
      </c>
      <c r="AC125">
        <v>2</v>
      </c>
      <c r="AD125">
        <f t="shared" ref="AD125:AD133" si="54">IF(AA125="","",AC125)</f>
        <v>2</v>
      </c>
    </row>
    <row r="126" spans="26:30" x14ac:dyDescent="0.25">
      <c r="AA126">
        <v>2019</v>
      </c>
      <c r="AB126">
        <f t="array" aca="1" ref="AB126" ca="1">IF(AA126&lt;&gt;"",CELL("row",AA126),"")</f>
        <v>126</v>
      </c>
      <c r="AC126">
        <v>3</v>
      </c>
      <c r="AD126">
        <f t="shared" si="54"/>
        <v>3</v>
      </c>
    </row>
    <row r="127" spans="26:30" x14ac:dyDescent="0.25">
      <c r="AA127">
        <v>2020</v>
      </c>
      <c r="AB127">
        <f t="array" aca="1" ref="AB127" ca="1">IF(AA127&lt;&gt;"",CELL("row",AA127),"")</f>
        <v>127</v>
      </c>
      <c r="AC127">
        <v>4</v>
      </c>
      <c r="AD127">
        <f t="shared" si="54"/>
        <v>4</v>
      </c>
    </row>
    <row r="128" spans="26:30" x14ac:dyDescent="0.25">
      <c r="AA128">
        <v>2021</v>
      </c>
      <c r="AB128">
        <f t="array" aca="1" ref="AB128" ca="1">IF(AA128&lt;&gt;"",CELL("row",AA128),"")</f>
        <v>128</v>
      </c>
      <c r="AC128">
        <v>5</v>
      </c>
      <c r="AD128">
        <f t="shared" si="54"/>
        <v>5</v>
      </c>
    </row>
    <row r="129" spans="27:30" x14ac:dyDescent="0.25">
      <c r="AA129">
        <v>2022</v>
      </c>
      <c r="AB129">
        <f t="array" aca="1" ref="AB129" ca="1">IF(AA129&lt;&gt;"",CELL("row",AA129),"")</f>
        <v>129</v>
      </c>
      <c r="AC129">
        <v>6</v>
      </c>
      <c r="AD129">
        <f t="shared" si="54"/>
        <v>6</v>
      </c>
    </row>
    <row r="130" spans="27:30" x14ac:dyDescent="0.25">
      <c r="AA130">
        <v>2023</v>
      </c>
      <c r="AB130">
        <f t="array" aca="1" ref="AB130" ca="1">IF(AA130&lt;&gt;"",CELL("row",AA130),"")</f>
        <v>130</v>
      </c>
      <c r="AC130">
        <v>6</v>
      </c>
      <c r="AD130">
        <f t="shared" si="54"/>
        <v>6</v>
      </c>
    </row>
    <row r="131" spans="27:30" x14ac:dyDescent="0.25">
      <c r="AA131">
        <v>2024</v>
      </c>
      <c r="AB131">
        <f t="array" aca="1" ref="AB131" ca="1">IF(AA131&lt;&gt;"",CELL("row",AA131),"")</f>
        <v>131</v>
      </c>
      <c r="AC131">
        <v>6</v>
      </c>
      <c r="AD131">
        <f t="shared" si="54"/>
        <v>6</v>
      </c>
    </row>
    <row r="132" spans="27:30" x14ac:dyDescent="0.25">
      <c r="AA132">
        <v>2025</v>
      </c>
      <c r="AB132">
        <f t="array" aca="1" ref="AB132" ca="1">IF(AA132&lt;&gt;"",CELL("row",AA132),"")</f>
        <v>132</v>
      </c>
      <c r="AC132">
        <v>6</v>
      </c>
      <c r="AD132">
        <f t="shared" si="54"/>
        <v>6</v>
      </c>
    </row>
    <row r="133" spans="27:30" x14ac:dyDescent="0.25">
      <c r="AA133">
        <v>2026</v>
      </c>
      <c r="AB133">
        <f t="array" aca="1" ref="AB133" ca="1">IF(AA133&lt;&gt;"",CELL("row",AA133),"")</f>
        <v>133</v>
      </c>
      <c r="AC133">
        <v>6</v>
      </c>
      <c r="AD133">
        <f t="shared" si="54"/>
        <v>6</v>
      </c>
    </row>
  </sheetData>
  <mergeCells count="3">
    <mergeCell ref="A46:K46"/>
    <mergeCell ref="C2:D2"/>
    <mergeCell ref="A44:K44"/>
  </mergeCells>
  <conditionalFormatting sqref="A80:H80 J88:O88 A88:H90 J89:L90 B91:L91 A92:H93 J92:L93">
    <cfRule type="containsErrors" dxfId="23" priority="52">
      <formula>ISERROR(A80)</formula>
    </cfRule>
  </conditionalFormatting>
  <conditionalFormatting sqref="A79:O79 J80:O80 M89:O93">
    <cfRule type="containsErrors" dxfId="22" priority="8">
      <formula>ISERROR(A79)</formula>
    </cfRule>
  </conditionalFormatting>
  <conditionalFormatting sqref="B39:H40">
    <cfRule type="containsErrors" dxfId="21" priority="39">
      <formula>ISERROR(B39)</formula>
    </cfRule>
  </conditionalFormatting>
  <conditionalFormatting sqref="B41:H41">
    <cfRule type="containsText" dxfId="20" priority="35" operator="containsText" text="na">
      <formula>NOT(ISERROR(SEARCH("na",B41)))</formula>
    </cfRule>
    <cfRule type="cellIs" dxfId="19" priority="36" operator="equal">
      <formula>"Expected"</formula>
    </cfRule>
    <cfRule type="cellIs" dxfId="18" priority="37" operator="equal">
      <formula>"Less than expected"</formula>
    </cfRule>
    <cfRule type="cellIs" dxfId="17" priority="38" operator="equal">
      <formula>"Yes"</formula>
    </cfRule>
  </conditionalFormatting>
  <conditionalFormatting sqref="B71:H71 J71:M71 B72:M72">
    <cfRule type="cellIs" dxfId="16" priority="1" operator="equal">
      <formula>0</formula>
    </cfRule>
  </conditionalFormatting>
  <conditionalFormatting sqref="B74:H74 J74:O74 B75:O75">
    <cfRule type="cellIs" dxfId="15" priority="3" operator="equal">
      <formula>0</formula>
    </cfRule>
  </conditionalFormatting>
  <conditionalFormatting sqref="B94:K94">
    <cfRule type="cellIs" dxfId="14" priority="49" operator="equal">
      <formula>"Expected"</formula>
    </cfRule>
  </conditionalFormatting>
  <conditionalFormatting sqref="B29:M29">
    <cfRule type="expression" dxfId="13" priority="55">
      <formula>$T$105&gt;0</formula>
    </cfRule>
  </conditionalFormatting>
  <conditionalFormatting sqref="B37:O37">
    <cfRule type="containsErrors" dxfId="12" priority="23">
      <formula>ISERROR(B37)</formula>
    </cfRule>
  </conditionalFormatting>
  <conditionalFormatting sqref="B81:O82 B85:O86">
    <cfRule type="cellIs" dxfId="11" priority="4" operator="equal">
      <formula>1</formula>
    </cfRule>
    <cfRule type="cellIs" dxfId="10" priority="5" operator="equal">
      <formula>0</formula>
    </cfRule>
  </conditionalFormatting>
  <conditionalFormatting sqref="B94:O94">
    <cfRule type="containsText" dxfId="9" priority="2" operator="containsText" text="na">
      <formula>NOT(ISERROR(SEARCH("na",B94)))</formula>
    </cfRule>
    <cfRule type="cellIs" dxfId="8" priority="6" operator="equal">
      <formula>"Less than expected"</formula>
    </cfRule>
    <cfRule type="cellIs" dxfId="7" priority="7" operator="equal">
      <formula>"Yes"</formula>
    </cfRule>
  </conditionalFormatting>
  <conditionalFormatting sqref="I6:I15">
    <cfRule type="cellIs" dxfId="6" priority="54" operator="equal">
      <formula>0</formula>
    </cfRule>
  </conditionalFormatting>
  <conditionalFormatting sqref="I18:I27">
    <cfRule type="cellIs" dxfId="5" priority="53" operator="equal">
      <formula>0</formula>
    </cfRule>
  </conditionalFormatting>
  <conditionalFormatting sqref="J39:O40">
    <cfRule type="containsErrors" dxfId="4" priority="28">
      <formula>ISERROR(J39)</formula>
    </cfRule>
  </conditionalFormatting>
  <conditionalFormatting sqref="J41:O41">
    <cfRule type="containsText" dxfId="3" priority="24" operator="containsText" text="na">
      <formula>NOT(ISERROR(SEARCH("na",J41)))</formula>
    </cfRule>
    <cfRule type="cellIs" dxfId="2" priority="25" operator="equal">
      <formula>"Expected"</formula>
    </cfRule>
    <cfRule type="cellIs" dxfId="1" priority="26" operator="equal">
      <formula>"Less than expected"</formula>
    </cfRule>
    <cfRule type="cellIs" dxfId="0" priority="27" operator="equal">
      <formula>"Yes"</formula>
    </cfRule>
  </conditionalFormatting>
  <dataValidations count="2">
    <dataValidation type="list" allowBlank="1" showInputMessage="1" showErrorMessage="1" sqref="E31:E32" xr:uid="{00000000-0002-0000-0500-000000000000}">
      <formula1>yrlist</formula1>
    </dataValidation>
    <dataValidation type="whole" allowBlank="1" showInputMessage="1" showErrorMessage="1" error="The total number of assessment participants must be less than or equal to the sum of the students in the ethnic subgroups." sqref="I6:I15 I18:I27" xr:uid="{00000000-0002-0000-0500-000001000000}">
      <formula1>0</formula1>
      <formula2>#REF!</formula2>
    </dataValidation>
  </dataValidations>
  <pageMargins left="0.7" right="0.7" top="0.75" bottom="0.75" header="0.3" footer="0.3"/>
  <pageSetup orientation="portrait" horizontalDpi="360" verticalDpi="360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8DEB8A0A1FE524C999F7BC348149C21" ma:contentTypeVersion="10" ma:contentTypeDescription="Create a new document." ma:contentTypeScope="" ma:versionID="4f663cd9e0bca173d3093a45e4396646">
  <xsd:schema xmlns:xsd="http://www.w3.org/2001/XMLSchema" xmlns:xs="http://www.w3.org/2001/XMLSchema" xmlns:p="http://schemas.microsoft.com/office/2006/metadata/properties" xmlns:ns2="c1ff76b6-fe56-4149-a532-85bfcd42ecba" xmlns:ns3="72b0de4f-1891-41c4-bd0a-2c5aec36a775" targetNamespace="http://schemas.microsoft.com/office/2006/metadata/properties" ma:root="true" ma:fieldsID="0e28ff4159f09b1734d2460e75bddd93" ns2:_="" ns3:_="">
    <xsd:import namespace="c1ff76b6-fe56-4149-a532-85bfcd42ecba"/>
    <xsd:import namespace="72b0de4f-1891-41c4-bd0a-2c5aec36a7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f76b6-fe56-4149-a532-85bfcd42ec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b0de4f-1891-41c4-bd0a-2c5aec36a77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0DCAEA-CD1F-4210-8316-5008A1EE80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ff76b6-fe56-4149-a532-85bfcd42ecba"/>
    <ds:schemaRef ds:uri="72b0de4f-1891-41c4-bd0a-2c5aec36a7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D304556-CC46-4B62-93AC-5346AB4FCDAF}">
  <ds:schemaRefs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dcmitype/"/>
    <ds:schemaRef ds:uri="72b0de4f-1891-41c4-bd0a-2c5aec36a775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c1ff76b6-fe56-4149-a532-85bfcd42ecba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CD9F50A-F9C3-4CE1-A65D-6AB4B90140A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ELA</vt:lpstr>
      <vt:lpstr>Math</vt:lpstr>
      <vt:lpstr>Science</vt:lpstr>
      <vt:lpstr>Summary</vt:lpstr>
      <vt:lpstr>Other</vt:lpstr>
      <vt:lpstr>math1</vt:lpstr>
      <vt:lpstr>math2</vt:lpstr>
      <vt:lpstr>math3</vt:lpstr>
      <vt:lpstr>math4</vt:lpstr>
      <vt:lpstr>read1</vt:lpstr>
      <vt:lpstr>read2</vt:lpstr>
      <vt:lpstr>read3</vt:lpstr>
      <vt:lpstr>read4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Disproprotinality Calculator for Districts</dc:title>
  <dc:creator>DESE</dc:creator>
  <cp:keywords>Disproprotinality Calculator for Districts</cp:keywords>
  <cp:lastModifiedBy>Zou, Dong (EOE)</cp:lastModifiedBy>
  <cp:lastPrinted>2024-03-25T18:46:22Z</cp:lastPrinted>
  <dcterms:created xsi:type="dcterms:W3CDTF">2020-09-22T17:13:44Z</dcterms:created>
  <dcterms:modified xsi:type="dcterms:W3CDTF">2024-05-07T17:12:05Z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May 7 2024 12:00AM</vt:lpwstr>
  </property>
</Properties>
</file>